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\\192.168.0.254\data\02大会-9　東海総体\Ｒ８\第73回東海総体等準備\参加申込様式\回答\全日\19　相撲\"/>
    </mc:Choice>
  </mc:AlternateContent>
  <xr:revisionPtr revIDLastSave="0" documentId="13_ncr:1_{18EBBF41-1D65-4EBF-BD83-1C15E1D912B7}" xr6:coauthVersionLast="47" xr6:coauthVersionMax="47" xr10:uidLastSave="{00000000-0000-0000-0000-000000000000}"/>
  <bookViews>
    <workbookView xWindow="-120" yWindow="-120" windowWidth="20730" windowHeight="11040" xr2:uid="{497718B1-ED50-47B7-8B8C-679E48796441}"/>
  </bookViews>
  <sheets>
    <sheet name="学校情報" sheetId="5" r:id="rId1"/>
    <sheet name="【入力例】学校情報" sheetId="12" r:id="rId2"/>
    <sheet name="選手情報" sheetId="3" r:id="rId3"/>
    <sheet name="【入力例】選手情報" sheetId="13" r:id="rId4"/>
    <sheet name="団体戦申込書" sheetId="4" r:id="rId5"/>
    <sheet name="個人戦申込書①" sheetId="7" r:id="rId6"/>
    <sheet name="個人戦申込書②" sheetId="11" r:id="rId7"/>
    <sheet name="リスト" sheetId="2" state="hidden" r:id="rId8"/>
    <sheet name="個人戦出場選手一覧" sheetId="10" state="hidden" r:id="rId9"/>
    <sheet name="プログラム用まとめデータ" sheetId="14" state="hidden" r:id="rId10"/>
    <sheet name="体重別プログラム用まとめデータ" sheetId="15" state="hidden" r:id="rId11"/>
  </sheets>
  <definedNames>
    <definedName name="_xlnm.Print_Area" localSheetId="4">団体戦申込書!$A$1:$X$40</definedName>
  </definedName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P39" i="11" l="1"/>
  <c r="R12" i="11"/>
  <c r="F12" i="11"/>
  <c r="E8" i="11"/>
  <c r="P39" i="7"/>
  <c r="E10" i="7"/>
  <c r="E8" i="7"/>
  <c r="R12" i="7"/>
  <c r="F12" i="7"/>
  <c r="P34" i="4"/>
  <c r="E10" i="4"/>
  <c r="E8" i="4"/>
  <c r="F13" i="4"/>
  <c r="R12" i="4"/>
  <c r="F12" i="4"/>
  <c r="Q38" i="4"/>
  <c r="Q43" i="7"/>
  <c r="Q43" i="11"/>
  <c r="B3" i="14"/>
  <c r="C3" i="14"/>
  <c r="D3" i="14"/>
  <c r="E3" i="14"/>
  <c r="F3" i="14"/>
  <c r="G3" i="14"/>
  <c r="H3" i="14"/>
  <c r="I3" i="14"/>
  <c r="J3" i="14"/>
  <c r="B4" i="14"/>
  <c r="C4" i="14"/>
  <c r="D4" i="14"/>
  <c r="E4" i="14"/>
  <c r="F4" i="14"/>
  <c r="G4" i="14"/>
  <c r="H4" i="14"/>
  <c r="I4" i="14"/>
  <c r="J4" i="14"/>
  <c r="B5" i="14"/>
  <c r="C5" i="14"/>
  <c r="D5" i="14"/>
  <c r="E5" i="14"/>
  <c r="F5" i="14"/>
  <c r="G5" i="14"/>
  <c r="H5" i="14"/>
  <c r="I5" i="14"/>
  <c r="J5" i="14"/>
  <c r="B6" i="14"/>
  <c r="C6" i="14"/>
  <c r="D6" i="14"/>
  <c r="E6" i="14"/>
  <c r="F6" i="14"/>
  <c r="G6" i="14"/>
  <c r="H6" i="14"/>
  <c r="I6" i="14"/>
  <c r="J6" i="14"/>
  <c r="B7" i="14"/>
  <c r="C7" i="14"/>
  <c r="D7" i="14"/>
  <c r="E7" i="14"/>
  <c r="F7" i="14"/>
  <c r="G7" i="14"/>
  <c r="H7" i="14"/>
  <c r="I7" i="14"/>
  <c r="J7" i="14"/>
  <c r="B8" i="14"/>
  <c r="C8" i="14"/>
  <c r="D8" i="14"/>
  <c r="E8" i="14"/>
  <c r="F8" i="14"/>
  <c r="G8" i="14"/>
  <c r="H8" i="14"/>
  <c r="I8" i="14"/>
  <c r="J8" i="14"/>
  <c r="B9" i="14"/>
  <c r="C9" i="14"/>
  <c r="D9" i="14"/>
  <c r="E9" i="14"/>
  <c r="F9" i="14"/>
  <c r="G9" i="14"/>
  <c r="H9" i="14"/>
  <c r="I9" i="14"/>
  <c r="J9" i="14"/>
  <c r="B10" i="14"/>
  <c r="C10" i="14"/>
  <c r="D10" i="14"/>
  <c r="E10" i="14"/>
  <c r="F10" i="14"/>
  <c r="G10" i="14"/>
  <c r="H10" i="14"/>
  <c r="I10" i="14"/>
  <c r="J10" i="14"/>
  <c r="B11" i="14"/>
  <c r="C11" i="14"/>
  <c r="D11" i="14"/>
  <c r="E11" i="14"/>
  <c r="F11" i="14"/>
  <c r="G11" i="14"/>
  <c r="H11" i="14"/>
  <c r="I11" i="14"/>
  <c r="J11" i="14"/>
  <c r="B12" i="14"/>
  <c r="C12" i="14"/>
  <c r="D12" i="14"/>
  <c r="E12" i="14"/>
  <c r="F12" i="14"/>
  <c r="G12" i="14"/>
  <c r="H12" i="14"/>
  <c r="I12" i="14"/>
  <c r="J12" i="14"/>
  <c r="B13" i="14"/>
  <c r="C13" i="14"/>
  <c r="D13" i="14"/>
  <c r="E13" i="14"/>
  <c r="F13" i="14"/>
  <c r="G13" i="14"/>
  <c r="H13" i="14"/>
  <c r="I13" i="14"/>
  <c r="J13" i="14"/>
  <c r="B14" i="14"/>
  <c r="C14" i="14"/>
  <c r="D14" i="14"/>
  <c r="E14" i="14"/>
  <c r="F14" i="14"/>
  <c r="G14" i="14"/>
  <c r="H14" i="14"/>
  <c r="I14" i="14"/>
  <c r="J14" i="14"/>
  <c r="B15" i="14"/>
  <c r="C15" i="14"/>
  <c r="D15" i="14"/>
  <c r="E15" i="14"/>
  <c r="F15" i="14"/>
  <c r="G15" i="14"/>
  <c r="H15" i="14"/>
  <c r="I15" i="14"/>
  <c r="J15" i="14"/>
  <c r="B16" i="14"/>
  <c r="C16" i="14"/>
  <c r="D16" i="14"/>
  <c r="E16" i="14"/>
  <c r="F16" i="14"/>
  <c r="G16" i="14"/>
  <c r="H16" i="14"/>
  <c r="I16" i="14"/>
  <c r="J16" i="14"/>
  <c r="B17" i="14"/>
  <c r="C17" i="14"/>
  <c r="D17" i="14"/>
  <c r="E17" i="14"/>
  <c r="F17" i="14"/>
  <c r="G17" i="14"/>
  <c r="H17" i="14"/>
  <c r="I17" i="14"/>
  <c r="J17" i="14"/>
  <c r="B18" i="14"/>
  <c r="C18" i="14"/>
  <c r="D18" i="14"/>
  <c r="E18" i="14"/>
  <c r="F18" i="14"/>
  <c r="G18" i="14"/>
  <c r="H18" i="14"/>
  <c r="I18" i="14"/>
  <c r="J18" i="14"/>
  <c r="B19" i="14"/>
  <c r="C19" i="14"/>
  <c r="D19" i="14"/>
  <c r="E19" i="14"/>
  <c r="F19" i="14"/>
  <c r="G19" i="14"/>
  <c r="H19" i="14"/>
  <c r="I19" i="14"/>
  <c r="J19" i="14"/>
  <c r="B20" i="14"/>
  <c r="C20" i="14"/>
  <c r="D20" i="14"/>
  <c r="E20" i="14"/>
  <c r="F20" i="14"/>
  <c r="G20" i="14"/>
  <c r="H20" i="14"/>
  <c r="I20" i="14"/>
  <c r="J20" i="14"/>
  <c r="B21" i="14"/>
  <c r="C21" i="14"/>
  <c r="D21" i="14"/>
  <c r="E21" i="14"/>
  <c r="F21" i="14"/>
  <c r="G21" i="14"/>
  <c r="H21" i="14"/>
  <c r="I21" i="14"/>
  <c r="J21" i="14"/>
  <c r="B22" i="14"/>
  <c r="C22" i="14"/>
  <c r="D22" i="14"/>
  <c r="E22" i="14"/>
  <c r="F22" i="14"/>
  <c r="G22" i="14"/>
  <c r="H22" i="14"/>
  <c r="I22" i="14"/>
  <c r="J22" i="14"/>
  <c r="B23" i="14"/>
  <c r="C23" i="14"/>
  <c r="D23" i="14"/>
  <c r="E23" i="14"/>
  <c r="F23" i="14"/>
  <c r="G23" i="14"/>
  <c r="H23" i="14"/>
  <c r="I23" i="14"/>
  <c r="J23" i="14"/>
  <c r="B24" i="14"/>
  <c r="C24" i="14"/>
  <c r="D24" i="14"/>
  <c r="E24" i="14"/>
  <c r="F24" i="14"/>
  <c r="G24" i="14"/>
  <c r="H24" i="14"/>
  <c r="I24" i="14"/>
  <c r="J24" i="14"/>
  <c r="J2" i="14"/>
  <c r="I2" i="14"/>
  <c r="H2" i="14"/>
  <c r="G2" i="14"/>
  <c r="F2" i="14"/>
  <c r="E2" i="14"/>
  <c r="D2" i="14"/>
  <c r="C2" i="14"/>
  <c r="B2" i="14"/>
  <c r="J28" i="4" l="1"/>
  <c r="J26" i="4"/>
  <c r="J24" i="4"/>
  <c r="J22" i="4"/>
  <c r="J20" i="4"/>
  <c r="J18" i="4"/>
  <c r="J16" i="4"/>
  <c r="B4" i="10" a="1"/>
  <c r="G29" i="4"/>
  <c r="D29" i="4"/>
  <c r="V28" i="4"/>
  <c r="S28" i="4"/>
  <c r="P28" i="4"/>
  <c r="L28" i="4"/>
  <c r="G28" i="4"/>
  <c r="D28" i="4"/>
  <c r="G27" i="4"/>
  <c r="D27" i="4"/>
  <c r="V26" i="4"/>
  <c r="S26" i="4"/>
  <c r="P26" i="4"/>
  <c r="L26" i="4"/>
  <c r="G26" i="4"/>
  <c r="D26" i="4"/>
  <c r="G25" i="4"/>
  <c r="D25" i="4"/>
  <c r="V24" i="4"/>
  <c r="S24" i="4"/>
  <c r="P24" i="4"/>
  <c r="L24" i="4"/>
  <c r="G24" i="4"/>
  <c r="D24" i="4"/>
  <c r="G23" i="4"/>
  <c r="D23" i="4"/>
  <c r="V22" i="4"/>
  <c r="S22" i="4"/>
  <c r="P22" i="4"/>
  <c r="L22" i="4"/>
  <c r="G22" i="4"/>
  <c r="D22" i="4"/>
  <c r="G21" i="4"/>
  <c r="D21" i="4"/>
  <c r="V20" i="4"/>
  <c r="S20" i="4"/>
  <c r="P20" i="4"/>
  <c r="L20" i="4"/>
  <c r="G20" i="4"/>
  <c r="D20" i="4"/>
  <c r="G19" i="4"/>
  <c r="D19" i="4"/>
  <c r="V18" i="4"/>
  <c r="S18" i="4"/>
  <c r="P18" i="4"/>
  <c r="L18" i="4"/>
  <c r="G18" i="4"/>
  <c r="D18" i="4"/>
  <c r="V16" i="4"/>
  <c r="S16" i="4"/>
  <c r="P16" i="4"/>
  <c r="L16" i="4"/>
  <c r="G17" i="4"/>
  <c r="D17" i="4"/>
  <c r="G16" i="4"/>
  <c r="D16" i="4"/>
  <c r="J43" i="11"/>
  <c r="E39" i="11"/>
  <c r="D37" i="11"/>
  <c r="Q9" i="11"/>
  <c r="E9" i="11"/>
  <c r="E7" i="11"/>
  <c r="E6" i="11"/>
  <c r="E5" i="11"/>
  <c r="P4" i="11"/>
  <c r="G4" i="11"/>
  <c r="A1" i="4"/>
  <c r="A1" i="7" s="1"/>
  <c r="D37" i="7"/>
  <c r="D32" i="4"/>
  <c r="E7" i="7"/>
  <c r="E7" i="4"/>
  <c r="J38" i="4"/>
  <c r="E34" i="4"/>
  <c r="Q9" i="4"/>
  <c r="E9" i="4"/>
  <c r="E6" i="4"/>
  <c r="E5" i="4"/>
  <c r="I4" i="4"/>
  <c r="V4" i="4"/>
  <c r="G4" i="7"/>
  <c r="P4" i="7"/>
  <c r="J43" i="7"/>
  <c r="E39" i="7"/>
  <c r="Q9" i="7"/>
  <c r="E9" i="7"/>
  <c r="E6" i="7"/>
  <c r="E5" i="7"/>
  <c r="C3" i="15" l="1"/>
  <c r="E5" i="15"/>
  <c r="G7" i="15"/>
  <c r="D10" i="15"/>
  <c r="F12" i="15"/>
  <c r="C15" i="15"/>
  <c r="E17" i="15"/>
  <c r="F8" i="15"/>
  <c r="E6" i="15"/>
  <c r="C16" i="15"/>
  <c r="C9" i="15"/>
  <c r="G13" i="15"/>
  <c r="E4" i="15"/>
  <c r="E16" i="15"/>
  <c r="E9" i="15"/>
  <c r="F9" i="15"/>
  <c r="E14" i="15"/>
  <c r="E7" i="15"/>
  <c r="D12" i="15"/>
  <c r="F7" i="15"/>
  <c r="G14" i="15"/>
  <c r="D3" i="15"/>
  <c r="F5" i="15"/>
  <c r="C8" i="15"/>
  <c r="B8" i="15" s="1"/>
  <c r="E10" i="15"/>
  <c r="G12" i="15"/>
  <c r="D15" i="15"/>
  <c r="F17" i="15"/>
  <c r="D6" i="15"/>
  <c r="E13" i="15"/>
  <c r="F2" i="15"/>
  <c r="G8" i="15"/>
  <c r="F13" i="15"/>
  <c r="F6" i="15"/>
  <c r="D2" i="15"/>
  <c r="F11" i="15"/>
  <c r="C7" i="15"/>
  <c r="D14" i="15"/>
  <c r="G4" i="15"/>
  <c r="C5" i="15"/>
  <c r="F14" i="15"/>
  <c r="C10" i="15"/>
  <c r="D17" i="15"/>
  <c r="E3" i="15"/>
  <c r="G5" i="15"/>
  <c r="D8" i="15"/>
  <c r="F10" i="15"/>
  <c r="C13" i="15"/>
  <c r="E15" i="15"/>
  <c r="G17" i="15"/>
  <c r="C11" i="15"/>
  <c r="D11" i="15"/>
  <c r="E2" i="15"/>
  <c r="E11" i="15"/>
  <c r="D9" i="15"/>
  <c r="C2" i="15"/>
  <c r="G11" i="15"/>
  <c r="C12" i="15"/>
  <c r="F3" i="15"/>
  <c r="B3" i="15" s="1"/>
  <c r="C6" i="15"/>
  <c r="B6" i="15" s="1"/>
  <c r="E8" i="15"/>
  <c r="G10" i="15"/>
  <c r="D13" i="15"/>
  <c r="F15" i="15"/>
  <c r="G2" i="15"/>
  <c r="G3" i="15"/>
  <c r="G15" i="15"/>
  <c r="C4" i="15"/>
  <c r="D4" i="15"/>
  <c r="D16" i="15"/>
  <c r="G6" i="15"/>
  <c r="C14" i="15"/>
  <c r="B14" i="15" s="1"/>
  <c r="F4" i="15"/>
  <c r="F16" i="15"/>
  <c r="D7" i="15"/>
  <c r="G16" i="15"/>
  <c r="G9" i="15"/>
  <c r="C17" i="15"/>
  <c r="D5" i="15"/>
  <c r="E12" i="15"/>
  <c r="A1" i="11"/>
  <c r="A25" i="11"/>
  <c r="J25" i="11"/>
  <c r="J21" i="7"/>
  <c r="J31" i="7"/>
  <c r="J25" i="7"/>
  <c r="J23" i="7"/>
  <c r="J23" i="11"/>
  <c r="J19" i="7"/>
  <c r="J21" i="11"/>
  <c r="J17" i="7"/>
  <c r="J33" i="7"/>
  <c r="J29" i="7"/>
  <c r="J27" i="7"/>
  <c r="J19" i="11"/>
  <c r="J15" i="7"/>
  <c r="J15" i="11"/>
  <c r="J17" i="11"/>
  <c r="A17" i="7"/>
  <c r="A19" i="7"/>
  <c r="B4" i="10"/>
  <c r="A15" i="7" s="1"/>
  <c r="A21" i="7"/>
  <c r="A19" i="11"/>
  <c r="A21" i="11"/>
  <c r="A17" i="11"/>
  <c r="A23" i="7"/>
  <c r="A29" i="7"/>
  <c r="A31" i="7"/>
  <c r="A33" i="7"/>
  <c r="A23" i="11"/>
  <c r="A25" i="7"/>
  <c r="A27" i="7"/>
  <c r="A15" i="11"/>
  <c r="V25" i="11"/>
  <c r="D25" i="11"/>
  <c r="L25" i="11"/>
  <c r="G25" i="11"/>
  <c r="P25" i="11"/>
  <c r="S25" i="11"/>
  <c r="D26" i="11"/>
  <c r="G26" i="11"/>
  <c r="L23" i="11"/>
  <c r="G24" i="11"/>
  <c r="V23" i="11"/>
  <c r="P23" i="11"/>
  <c r="S23" i="11"/>
  <c r="D23" i="11"/>
  <c r="D24" i="11"/>
  <c r="G23" i="11"/>
  <c r="L21" i="11"/>
  <c r="P21" i="11"/>
  <c r="V21" i="11"/>
  <c r="D21" i="11"/>
  <c r="S21" i="11"/>
  <c r="D22" i="11"/>
  <c r="G21" i="11"/>
  <c r="G22" i="11"/>
  <c r="G19" i="11"/>
  <c r="L19" i="11"/>
  <c r="V19" i="11"/>
  <c r="G20" i="11"/>
  <c r="P19" i="11"/>
  <c r="S19" i="11"/>
  <c r="D19" i="11"/>
  <c r="D20" i="11"/>
  <c r="D17" i="11"/>
  <c r="G18" i="11"/>
  <c r="S17" i="11"/>
  <c r="P17" i="11"/>
  <c r="G17" i="11"/>
  <c r="D18" i="11"/>
  <c r="V17" i="11"/>
  <c r="L17" i="11"/>
  <c r="G16" i="11"/>
  <c r="D15" i="11"/>
  <c r="D16" i="11"/>
  <c r="V15" i="11"/>
  <c r="P15" i="11"/>
  <c r="G15" i="11"/>
  <c r="L15" i="11"/>
  <c r="S15" i="11"/>
  <c r="D33" i="7"/>
  <c r="G32" i="7"/>
  <c r="G34" i="7"/>
  <c r="D34" i="7"/>
  <c r="G31" i="7"/>
  <c r="G33" i="7"/>
  <c r="D32" i="7"/>
  <c r="P33" i="7"/>
  <c r="L33" i="7"/>
  <c r="S33" i="7"/>
  <c r="D31" i="7"/>
  <c r="V33" i="7"/>
  <c r="V31" i="7"/>
  <c r="P31" i="7"/>
  <c r="S31" i="7"/>
  <c r="L31" i="7"/>
  <c r="P29" i="7"/>
  <c r="G28" i="7"/>
  <c r="D25" i="7"/>
  <c r="P21" i="7"/>
  <c r="G20" i="7"/>
  <c r="D17" i="7"/>
  <c r="G29" i="7"/>
  <c r="L15" i="7"/>
  <c r="S25" i="7"/>
  <c r="G24" i="7"/>
  <c r="V19" i="7"/>
  <c r="D24" i="7"/>
  <c r="D23" i="7"/>
  <c r="D18" i="7"/>
  <c r="L29" i="7"/>
  <c r="G27" i="7"/>
  <c r="V23" i="7"/>
  <c r="L21" i="7"/>
  <c r="G19" i="7"/>
  <c r="V15" i="7"/>
  <c r="V25" i="7"/>
  <c r="P25" i="7"/>
  <c r="D21" i="7"/>
  <c r="G16" i="7"/>
  <c r="V27" i="7"/>
  <c r="L17" i="7"/>
  <c r="G15" i="7"/>
  <c r="P27" i="7"/>
  <c r="D15" i="7"/>
  <c r="G25" i="7"/>
  <c r="L19" i="7"/>
  <c r="D28" i="7"/>
  <c r="S23" i="7"/>
  <c r="D20" i="7"/>
  <c r="S15" i="7"/>
  <c r="L23" i="7"/>
  <c r="D30" i="7"/>
  <c r="D22" i="7"/>
  <c r="S17" i="7"/>
  <c r="L25" i="7"/>
  <c r="S19" i="7"/>
  <c r="P19" i="7"/>
  <c r="V29" i="7"/>
  <c r="V21" i="7"/>
  <c r="S21" i="7"/>
  <c r="D26" i="7"/>
  <c r="S29" i="7"/>
  <c r="G17" i="7"/>
  <c r="L27" i="7"/>
  <c r="G18" i="7"/>
  <c r="G26" i="7"/>
  <c r="D16" i="7"/>
  <c r="S27" i="7"/>
  <c r="G23" i="7"/>
  <c r="P17" i="7"/>
  <c r="D29" i="7"/>
  <c r="V17" i="7"/>
  <c r="G21" i="7"/>
  <c r="P15" i="7"/>
  <c r="D19" i="7"/>
  <c r="G22" i="7"/>
  <c r="P23" i="7"/>
  <c r="D27" i="7"/>
  <c r="G30" i="7"/>
  <c r="B12" i="15" l="1"/>
  <c r="B13" i="15"/>
  <c r="B16" i="15"/>
  <c r="B5" i="15"/>
  <c r="B4" i="15"/>
  <c r="B15" i="15"/>
  <c r="B9" i="15"/>
  <c r="B11" i="15"/>
  <c r="B2" i="15"/>
  <c r="B10" i="15"/>
  <c r="B7" i="15"/>
  <c r="B17" i="15"/>
</calcChain>
</file>

<file path=xl/metadata.xml><?xml version="1.0" encoding="utf-8"?>
<metadata xmlns="http://schemas.openxmlformats.org/spreadsheetml/2006/main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xmlns:xda="http://schemas.microsoft.com/office/spreadsheetml/2017/dynamicarray"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<sst xmlns="http://schemas.openxmlformats.org/spreadsheetml/2006/main" count="492" uniqueCount="134">
  <si>
    <t>ふりがな</t>
    <phoneticPr fontId="1"/>
  </si>
  <si>
    <t>学校名</t>
    <rPh sb="0" eb="3">
      <t>ガッコウメイ</t>
    </rPh>
    <phoneticPr fontId="1"/>
  </si>
  <si>
    <t>学校所在地</t>
    <rPh sb="0" eb="2">
      <t>ガッコウ</t>
    </rPh>
    <rPh sb="2" eb="5">
      <t>ショザイチ</t>
    </rPh>
    <phoneticPr fontId="1"/>
  </si>
  <si>
    <t>県名</t>
    <rPh sb="0" eb="2">
      <t>ケンメイ</t>
    </rPh>
    <phoneticPr fontId="1"/>
  </si>
  <si>
    <t>１位</t>
    <rPh sb="1" eb="2">
      <t>イ</t>
    </rPh>
    <phoneticPr fontId="1"/>
  </si>
  <si>
    <t>２位</t>
    <rPh sb="1" eb="2">
      <t>イ</t>
    </rPh>
    <phoneticPr fontId="1"/>
  </si>
  <si>
    <t>３位</t>
    <rPh sb="1" eb="2">
      <t>イ</t>
    </rPh>
    <phoneticPr fontId="1"/>
  </si>
  <si>
    <t>４位</t>
    <rPh sb="1" eb="2">
      <t>イ</t>
    </rPh>
    <phoneticPr fontId="1"/>
  </si>
  <si>
    <t>電話</t>
    <rPh sb="0" eb="2">
      <t>デンワ</t>
    </rPh>
    <phoneticPr fontId="1"/>
  </si>
  <si>
    <t>ＦＡＸ</t>
    <phoneticPr fontId="1"/>
  </si>
  <si>
    <t>愛知</t>
    <rPh sb="0" eb="2">
      <t>アイチ</t>
    </rPh>
    <phoneticPr fontId="1"/>
  </si>
  <si>
    <t>岐阜</t>
    <rPh sb="0" eb="2">
      <t>ギフ</t>
    </rPh>
    <phoneticPr fontId="1"/>
  </si>
  <si>
    <t>静岡</t>
    <rPh sb="0" eb="2">
      <t>シズオカ</t>
    </rPh>
    <phoneticPr fontId="1"/>
  </si>
  <si>
    <t>三重</t>
    <rPh sb="0" eb="2">
      <t>ミエ</t>
    </rPh>
    <phoneticPr fontId="1"/>
  </si>
  <si>
    <t>個人のみ</t>
    <rPh sb="0" eb="2">
      <t>コジン</t>
    </rPh>
    <phoneticPr fontId="1"/>
  </si>
  <si>
    <t>県高体連会長名</t>
    <rPh sb="0" eb="1">
      <t>ケン</t>
    </rPh>
    <rPh sb="1" eb="4">
      <t>コウタイレン</t>
    </rPh>
    <rPh sb="4" eb="7">
      <t>カイチョウメイ</t>
    </rPh>
    <phoneticPr fontId="1"/>
  </si>
  <si>
    <t>学校長名</t>
    <rPh sb="0" eb="4">
      <t>ガッコウチョウメイ</t>
    </rPh>
    <phoneticPr fontId="1"/>
  </si>
  <si>
    <t>監督名</t>
    <rPh sb="0" eb="3">
      <t>カントクメイ</t>
    </rPh>
    <phoneticPr fontId="1"/>
  </si>
  <si>
    <t>予選順位</t>
    <rPh sb="0" eb="4">
      <t>ヨセンジュンイ</t>
    </rPh>
    <phoneticPr fontId="1"/>
  </si>
  <si>
    <t>学年</t>
    <rPh sb="0" eb="2">
      <t>ガクネン</t>
    </rPh>
    <phoneticPr fontId="1"/>
  </si>
  <si>
    <t>身長</t>
    <rPh sb="0" eb="2">
      <t>シンチョウ</t>
    </rPh>
    <phoneticPr fontId="1"/>
  </si>
  <si>
    <t>体重</t>
    <rPh sb="0" eb="2">
      <t>タイジュウ</t>
    </rPh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</si>
  <si>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</si>
  <si>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</si>
  <si>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kg</t>
    <phoneticPr fontId="1"/>
  </si>
  <si>
    <t>cm</t>
    <phoneticPr fontId="1"/>
  </si>
  <si>
    <t>団体戦</t>
    <rPh sb="0" eb="3">
      <t>ダンタイセン</t>
    </rPh>
    <phoneticPr fontId="1"/>
  </si>
  <si>
    <t>先鋒</t>
    <rPh sb="0" eb="2">
      <t>センポウ</t>
    </rPh>
    <phoneticPr fontId="1"/>
  </si>
  <si>
    <t>二陣</t>
    <rPh sb="0" eb="2">
      <t>ニジン</t>
    </rPh>
    <phoneticPr fontId="1"/>
  </si>
  <si>
    <t>中堅</t>
    <rPh sb="0" eb="2">
      <t>チュウケン</t>
    </rPh>
    <phoneticPr fontId="1"/>
  </si>
  <si>
    <t>副将</t>
    <rPh sb="0" eb="2">
      <t>フクショウ</t>
    </rPh>
    <phoneticPr fontId="1"/>
  </si>
  <si>
    <t>大将</t>
    <rPh sb="0" eb="2">
      <t>タイショウ</t>
    </rPh>
    <phoneticPr fontId="1"/>
  </si>
  <si>
    <t>選手①</t>
    <rPh sb="0" eb="2">
      <t>センシュ</t>
    </rPh>
    <phoneticPr fontId="1"/>
  </si>
  <si>
    <t>選手②</t>
    <rPh sb="0" eb="2">
      <t>センシュ</t>
    </rPh>
    <phoneticPr fontId="1"/>
  </si>
  <si>
    <t>登録番号</t>
    <rPh sb="0" eb="4">
      <t>トウロクバンゴウ</t>
    </rPh>
    <phoneticPr fontId="1"/>
  </si>
  <si>
    <t>年</t>
    <rPh sb="0" eb="1">
      <t>ネン</t>
    </rPh>
    <phoneticPr fontId="1"/>
  </si>
  <si>
    <t>月</t>
    <rPh sb="0" eb="1">
      <t>ガツ</t>
    </rPh>
    <phoneticPr fontId="1"/>
  </si>
  <si>
    <t>日</t>
    <rPh sb="0" eb="1">
      <t>ヒ</t>
    </rPh>
    <phoneticPr fontId="1"/>
  </si>
  <si>
    <t>生年月日</t>
    <rPh sb="0" eb="4">
      <t>セイネンガッピ</t>
    </rPh>
    <phoneticPr fontId="1"/>
  </si>
  <si>
    <t>学校所在地</t>
    <rPh sb="0" eb="5">
      <t>ガッコウショザイチ</t>
    </rPh>
    <phoneticPr fontId="1"/>
  </si>
  <si>
    <t>監督</t>
    <rPh sb="0" eb="2">
      <t>カントク</t>
    </rPh>
    <phoneticPr fontId="1"/>
  </si>
  <si>
    <t>県予選</t>
    <rPh sb="0" eb="3">
      <t>ケンヨセン</t>
    </rPh>
    <phoneticPr fontId="1"/>
  </si>
  <si>
    <t>先鋒</t>
    <rPh sb="0" eb="2">
      <t>センポウ</t>
    </rPh>
    <phoneticPr fontId="1"/>
  </si>
  <si>
    <t>学年</t>
    <rPh sb="0" eb="2">
      <t>ガクネン</t>
    </rPh>
    <phoneticPr fontId="1"/>
  </si>
  <si>
    <t>生年月日</t>
    <rPh sb="0" eb="4">
      <t>セイネンガッピ</t>
    </rPh>
    <phoneticPr fontId="1"/>
  </si>
  <si>
    <t>身長</t>
    <rPh sb="0" eb="2">
      <t>シンチョウ</t>
    </rPh>
    <phoneticPr fontId="1"/>
  </si>
  <si>
    <t>体重</t>
    <rPh sb="0" eb="2">
      <t>タイジュウ</t>
    </rPh>
    <phoneticPr fontId="1"/>
  </si>
  <si>
    <t>登録番号</t>
    <rPh sb="0" eb="4">
      <t>トウロクバンゴウ</t>
    </rPh>
    <phoneticPr fontId="1"/>
  </si>
  <si>
    <t>名前</t>
    <rPh sb="0" eb="2">
      <t>ナマエ</t>
    </rPh>
    <phoneticPr fontId="1"/>
  </si>
  <si>
    <t>ふりがな</t>
    <phoneticPr fontId="1"/>
  </si>
  <si>
    <t>氏　　名</t>
    <rPh sb="0" eb="1">
      <t>シ</t>
    </rPh>
    <rPh sb="3" eb="4">
      <t>ナ</t>
    </rPh>
    <phoneticPr fontId="1"/>
  </si>
  <si>
    <t>県</t>
    <rPh sb="0" eb="1">
      <t>ケン</t>
    </rPh>
    <phoneticPr fontId="1"/>
  </si>
  <si>
    <t>-</t>
    <phoneticPr fontId="1"/>
  </si>
  <si>
    <t>姓</t>
    <rPh sb="0" eb="1">
      <t>セイ</t>
    </rPh>
    <phoneticPr fontId="1"/>
  </si>
  <si>
    <t>名</t>
    <rPh sb="0" eb="1">
      <t>メイ</t>
    </rPh>
    <phoneticPr fontId="1"/>
  </si>
  <si>
    <t>〒</t>
    <phoneticPr fontId="1"/>
  </si>
  <si>
    <t>日</t>
    <rPh sb="0" eb="1">
      <t>ヒ</t>
    </rPh>
    <phoneticPr fontId="1"/>
  </si>
  <si>
    <t>月</t>
    <rPh sb="0" eb="1">
      <t>ツキ</t>
    </rPh>
    <phoneticPr fontId="1"/>
  </si>
  <si>
    <t>作成日</t>
    <rPh sb="0" eb="2">
      <t>サクセイ</t>
    </rPh>
    <rPh sb="2" eb="3">
      <t>ヒ</t>
    </rPh>
    <phoneticPr fontId="1"/>
  </si>
  <si>
    <t>団体順位</t>
    <rPh sb="0" eb="4">
      <t>ダンタイジュンイ</t>
    </rPh>
    <phoneticPr fontId="1"/>
  </si>
  <si>
    <t>電話</t>
    <rPh sb="0" eb="2">
      <t>デンワ</t>
    </rPh>
    <phoneticPr fontId="1"/>
  </si>
  <si>
    <t>ＦＡＸ</t>
    <phoneticPr fontId="1"/>
  </si>
  <si>
    <t>上記選手は本年在学生徒で標記大会に出場することを認めます。</t>
    <rPh sb="0" eb="2">
      <t>ジョウキ</t>
    </rPh>
    <rPh sb="2" eb="4">
      <t>センシュ</t>
    </rPh>
    <rPh sb="5" eb="7">
      <t>ホンネン</t>
    </rPh>
    <rPh sb="7" eb="9">
      <t>ザイガク</t>
    </rPh>
    <rPh sb="9" eb="11">
      <t>セイト</t>
    </rPh>
    <rPh sb="12" eb="14">
      <t>ヒョウキ</t>
    </rPh>
    <rPh sb="14" eb="16">
      <t>タイカイ</t>
    </rPh>
    <rPh sb="17" eb="19">
      <t>シュツジョウ</t>
    </rPh>
    <rPh sb="24" eb="25">
      <t>ミト</t>
    </rPh>
    <phoneticPr fontId="1"/>
  </si>
  <si>
    <t>印</t>
    <rPh sb="0" eb="1">
      <t>イン</t>
    </rPh>
    <phoneticPr fontId="1"/>
  </si>
  <si>
    <t>相撲競技　参加申込書(団体)</t>
    <rPh sb="0" eb="4">
      <t>スモウキョウギ</t>
    </rPh>
    <rPh sb="5" eb="10">
      <t>サンカモウシコミショ</t>
    </rPh>
    <rPh sb="11" eb="13">
      <t>ダンタイ</t>
    </rPh>
    <phoneticPr fontId="1"/>
  </si>
  <si>
    <t>上記チームを県代表として標記大会に出場することを認め参加申込します。</t>
    <rPh sb="0" eb="2">
      <t>ジョウキ</t>
    </rPh>
    <rPh sb="6" eb="9">
      <t>ケンダイヒョウ</t>
    </rPh>
    <rPh sb="12" eb="14">
      <t>ヒョウキ</t>
    </rPh>
    <rPh sb="14" eb="16">
      <t>タイカイ</t>
    </rPh>
    <rPh sb="17" eb="19">
      <t>シュツジョウ</t>
    </rPh>
    <rPh sb="24" eb="25">
      <t>ミト</t>
    </rPh>
    <rPh sb="26" eb="28">
      <t>サンカ</t>
    </rPh>
    <rPh sb="28" eb="30">
      <t>モウシコミ</t>
    </rPh>
    <phoneticPr fontId="1"/>
  </si>
  <si>
    <t>東海高等学校体育連盟会長　様</t>
    <rPh sb="0" eb="2">
      <t>トウカイ</t>
    </rPh>
    <rPh sb="2" eb="6">
      <t>コウトウガッコウ</t>
    </rPh>
    <rPh sb="6" eb="10">
      <t>タイイクレンメイ</t>
    </rPh>
    <rPh sb="10" eb="12">
      <t>カイチョウ</t>
    </rPh>
    <rPh sb="13" eb="14">
      <t>サマ</t>
    </rPh>
    <phoneticPr fontId="1"/>
  </si>
  <si>
    <t>こうとうがっこう</t>
    <phoneticPr fontId="1"/>
  </si>
  <si>
    <t>相撲競技　参加申込書(個人)</t>
    <rPh sb="0" eb="4">
      <t>スモウキョウギ</t>
    </rPh>
    <rPh sb="5" eb="10">
      <t>サンカモウシコミショ</t>
    </rPh>
    <rPh sb="11" eb="13">
      <t>コジン</t>
    </rPh>
    <phoneticPr fontId="1"/>
  </si>
  <si>
    <t>出場順</t>
    <rPh sb="0" eb="3">
      <t>シュツジョウジュン</t>
    </rPh>
    <phoneticPr fontId="1"/>
  </si>
  <si>
    <t>予選順位</t>
    <rPh sb="0" eb="4">
      <t>ヨセンジュンイ</t>
    </rPh>
    <phoneticPr fontId="1"/>
  </si>
  <si>
    <t>個人戦</t>
    <rPh sb="0" eb="3">
      <t>コジンセン</t>
    </rPh>
    <phoneticPr fontId="1"/>
  </si>
  <si>
    <t>出場する</t>
    <rPh sb="0" eb="2">
      <t>シュツジョウ</t>
    </rPh>
    <phoneticPr fontId="1"/>
  </si>
  <si>
    <t>出場しない</t>
    <rPh sb="0" eb="2">
      <t>シュツジョウ</t>
    </rPh>
    <phoneticPr fontId="1"/>
  </si>
  <si>
    <t>令和</t>
    <rPh sb="0" eb="2">
      <t>レイワ</t>
    </rPh>
    <phoneticPr fontId="1"/>
  </si>
  <si>
    <t>高等学校</t>
    <phoneticPr fontId="1"/>
  </si>
  <si>
    <t>第</t>
    <rPh sb="0" eb="1">
      <t>ダイ</t>
    </rPh>
    <phoneticPr fontId="1"/>
  </si>
  <si>
    <t>回</t>
    <rPh sb="0" eb="1">
      <t>カイ</t>
    </rPh>
    <phoneticPr fontId="1"/>
  </si>
  <si>
    <t>青木</t>
    <rPh sb="0" eb="2">
      <t>アオキ</t>
    </rPh>
    <phoneticPr fontId="1"/>
  </si>
  <si>
    <t>石川</t>
    <rPh sb="0" eb="2">
      <t>イシカワ</t>
    </rPh>
    <phoneticPr fontId="1"/>
  </si>
  <si>
    <t>上田</t>
    <rPh sb="0" eb="2">
      <t>ウエダ</t>
    </rPh>
    <phoneticPr fontId="1"/>
  </si>
  <si>
    <t>穂高</t>
    <rPh sb="0" eb="2">
      <t>ホタカ</t>
    </rPh>
    <phoneticPr fontId="1"/>
  </si>
  <si>
    <t>正人</t>
    <rPh sb="0" eb="2">
      <t>マサト</t>
    </rPh>
    <phoneticPr fontId="1"/>
  </si>
  <si>
    <t>瑞樹</t>
    <rPh sb="0" eb="2">
      <t>ミズキ</t>
    </rPh>
    <phoneticPr fontId="1"/>
  </si>
  <si>
    <t>あおき</t>
    <phoneticPr fontId="1"/>
  </si>
  <si>
    <t>いしかわ</t>
    <phoneticPr fontId="1"/>
  </si>
  <si>
    <t>うえだ</t>
    <phoneticPr fontId="1"/>
  </si>
  <si>
    <t>ほたか</t>
    <phoneticPr fontId="1"/>
  </si>
  <si>
    <t>まさと</t>
    <phoneticPr fontId="1"/>
  </si>
  <si>
    <t>みずき</t>
    <phoneticPr fontId="1"/>
  </si>
  <si>
    <t>…リストから選択</t>
    <rPh sb="6" eb="8">
      <t>センタク</t>
    </rPh>
    <phoneticPr fontId="1"/>
  </si>
  <si>
    <t>…直接入力</t>
    <rPh sb="1" eb="3">
      <t>チョクセツ</t>
    </rPh>
    <rPh sb="3" eb="5">
      <t>ニュウリョク</t>
    </rPh>
    <phoneticPr fontId="1"/>
  </si>
  <si>
    <t>000</t>
    <phoneticPr fontId="1"/>
  </si>
  <si>
    <t>0000</t>
    <phoneticPr fontId="1"/>
  </si>
  <si>
    <t>〇〇市○○町1234</t>
    <rPh sb="2" eb="3">
      <t>シ</t>
    </rPh>
    <rPh sb="5" eb="6">
      <t>チョウ</t>
    </rPh>
    <phoneticPr fontId="1"/>
  </si>
  <si>
    <t>※数字は全て半角で入力</t>
    <rPh sb="1" eb="3">
      <t>スウジ</t>
    </rPh>
    <rPh sb="4" eb="5">
      <t>スベ</t>
    </rPh>
    <rPh sb="6" eb="8">
      <t>ハンカク</t>
    </rPh>
    <rPh sb="9" eb="11">
      <t>ニュウリョク</t>
    </rPh>
    <phoneticPr fontId="1"/>
  </si>
  <si>
    <t>012</t>
    <phoneticPr fontId="1"/>
  </si>
  <si>
    <t>3456</t>
    <phoneticPr fontId="1"/>
  </si>
  <si>
    <t>7890</t>
    <phoneticPr fontId="1"/>
  </si>
  <si>
    <t>123</t>
    <phoneticPr fontId="1"/>
  </si>
  <si>
    <t>4567</t>
    <phoneticPr fontId="1"/>
  </si>
  <si>
    <t>8900</t>
    <phoneticPr fontId="1"/>
  </si>
  <si>
    <t>【①団体戦・個人戦両方に出場する選手】</t>
    <rPh sb="2" eb="5">
      <t>ダンタイセン</t>
    </rPh>
    <rPh sb="6" eb="9">
      <t>コジンセン</t>
    </rPh>
    <rPh sb="9" eb="11">
      <t>リョウホウ</t>
    </rPh>
    <rPh sb="12" eb="14">
      <t>シュツジョウ</t>
    </rPh>
    <rPh sb="16" eb="18">
      <t>センシュ</t>
    </rPh>
    <phoneticPr fontId="1"/>
  </si>
  <si>
    <t>【②団体戦のみに出場する選手】</t>
    <rPh sb="2" eb="5">
      <t>ダンタイセン</t>
    </rPh>
    <rPh sb="8" eb="10">
      <t>シュツジョウ</t>
    </rPh>
    <rPh sb="12" eb="14">
      <t>センシュ</t>
    </rPh>
    <phoneticPr fontId="1"/>
  </si>
  <si>
    <t>【③個人戦のみに出場する選手】</t>
    <rPh sb="2" eb="5">
      <t>コジンセン</t>
    </rPh>
    <rPh sb="8" eb="10">
      <t>シュツジョウ</t>
    </rPh>
    <rPh sb="12" eb="14">
      <t>センシュ</t>
    </rPh>
    <phoneticPr fontId="1"/>
  </si>
  <si>
    <t>【共通事項】</t>
    <rPh sb="1" eb="5">
      <t>キョウツウジコウ</t>
    </rPh>
    <phoneticPr fontId="1"/>
  </si>
  <si>
    <t>・名前、ふりがな、学年、生年月日、身長、体重、登録番号はもれなく記入する。</t>
    <rPh sb="1" eb="3">
      <t>ナマエ</t>
    </rPh>
    <rPh sb="9" eb="11">
      <t>ガクネン</t>
    </rPh>
    <rPh sb="12" eb="16">
      <t>セイネンガッピ</t>
    </rPh>
    <rPh sb="17" eb="19">
      <t>シンチョウ</t>
    </rPh>
    <rPh sb="20" eb="22">
      <t>タイジュウ</t>
    </rPh>
    <rPh sb="23" eb="27">
      <t>トウロクバンゴウ</t>
    </rPh>
    <rPh sb="32" eb="34">
      <t>キニュウ</t>
    </rPh>
    <phoneticPr fontId="1"/>
  </si>
  <si>
    <t>県総監督名</t>
    <rPh sb="0" eb="1">
      <t>ケン</t>
    </rPh>
    <rPh sb="1" eb="5">
      <t>ソウカントクメイ</t>
    </rPh>
    <phoneticPr fontId="1"/>
  </si>
  <si>
    <t>太郎</t>
    <rPh sb="0" eb="2">
      <t>タロウ</t>
    </rPh>
    <phoneticPr fontId="1"/>
  </si>
  <si>
    <t>津</t>
    <rPh sb="0" eb="1">
      <t>ツ</t>
    </rPh>
    <phoneticPr fontId="1"/>
  </si>
  <si>
    <t>伊勢</t>
    <rPh sb="0" eb="2">
      <t>イセ</t>
    </rPh>
    <phoneticPr fontId="1"/>
  </si>
  <si>
    <t>松阪</t>
    <rPh sb="0" eb="2">
      <t>マツサカ</t>
    </rPh>
    <phoneticPr fontId="1"/>
  </si>
  <si>
    <t>次郎</t>
    <rPh sb="0" eb="2">
      <t>ジロウ</t>
    </rPh>
    <phoneticPr fontId="1"/>
  </si>
  <si>
    <t>三郎</t>
    <rPh sb="0" eb="2">
      <t>サブロウ</t>
    </rPh>
    <phoneticPr fontId="1"/>
  </si>
  <si>
    <t>四郎</t>
    <rPh sb="0" eb="2">
      <t>シロウ</t>
    </rPh>
    <phoneticPr fontId="1"/>
  </si>
  <si>
    <t>五郎</t>
    <rPh sb="0" eb="2">
      <t>ゴロウ</t>
    </rPh>
    <phoneticPr fontId="1"/>
  </si>
  <si>
    <t>高校</t>
    <rPh sb="0" eb="2">
      <t>コウコウ</t>
    </rPh>
    <phoneticPr fontId="1"/>
  </si>
  <si>
    <t>みえけんりつだいいち</t>
    <phoneticPr fontId="1"/>
  </si>
  <si>
    <t>三重県立第一</t>
    <rPh sb="0" eb="2">
      <t>ミエ</t>
    </rPh>
    <rPh sb="2" eb="4">
      <t>ケンリツ</t>
    </rPh>
    <rPh sb="4" eb="6">
      <t>ダイイチ</t>
    </rPh>
    <phoneticPr fontId="1"/>
  </si>
  <si>
    <t>第一</t>
    <rPh sb="0" eb="2">
      <t>ダイイチ</t>
    </rPh>
    <phoneticPr fontId="1"/>
  </si>
  <si>
    <t>プログラム表記学校名</t>
    <rPh sb="5" eb="7">
      <t>ヒョウキ</t>
    </rPh>
    <rPh sb="7" eb="9">
      <t>ガッコウ</t>
    </rPh>
    <rPh sb="9" eb="10">
      <t>メイ</t>
    </rPh>
    <phoneticPr fontId="1"/>
  </si>
  <si>
    <t>県総監督</t>
    <rPh sb="0" eb="4">
      <t>ケンソウカントク</t>
    </rPh>
    <phoneticPr fontId="1"/>
  </si>
  <si>
    <t>〇</t>
    <phoneticPr fontId="1"/>
  </si>
  <si>
    <t>E-mail</t>
    <phoneticPr fontId="1"/>
  </si>
  <si>
    <t>引率者</t>
    <rPh sb="0" eb="3">
      <t>インソツシャ</t>
    </rPh>
    <phoneticPr fontId="1"/>
  </si>
  <si>
    <t>監　督</t>
    <rPh sb="0" eb="1">
      <t>カン</t>
    </rPh>
    <rPh sb="2" eb="3">
      <t>トク</t>
    </rPh>
    <phoneticPr fontId="1"/>
  </si>
  <si>
    <t>主　将</t>
    <rPh sb="0" eb="1">
      <t>シュ</t>
    </rPh>
    <rPh sb="2" eb="3">
      <t>マサル</t>
    </rPh>
    <phoneticPr fontId="1"/>
  </si>
  <si>
    <t>引率者名</t>
    <rPh sb="0" eb="4">
      <t>インソツシャメイ</t>
    </rPh>
    <phoneticPr fontId="1"/>
  </si>
  <si>
    <t>主将名</t>
    <rPh sb="0" eb="3">
      <t>シュショウメイ</t>
    </rPh>
    <phoneticPr fontId="1"/>
  </si>
  <si>
    <t>toukaisoutai@sumo</t>
    <phoneticPr fontId="1"/>
  </si>
  <si>
    <t>四日市</t>
    <rPh sb="0" eb="3">
      <t>ヨッカイチ</t>
    </rPh>
    <phoneticPr fontId="1"/>
  </si>
  <si>
    <t>伊賀</t>
    <rPh sb="0" eb="2">
      <t>イガ</t>
    </rPh>
    <phoneticPr fontId="1"/>
  </si>
  <si>
    <t>尾鷲</t>
    <rPh sb="0" eb="2">
      <t>オワセ</t>
    </rPh>
    <phoneticPr fontId="1"/>
  </si>
  <si>
    <t>六郎</t>
    <rPh sb="0" eb="2">
      <t>ロクロウ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</si>
</sst>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76" formatCode="[$-F800]dddd\,\ mmmm\ dd\,\ yyyy"/>
    <numFmt numFmtId="177" formatCode="0.0"/>
    <numFmt numFmtId="178" formatCode="#"/>
  </numFmts>
  <fonts count="17" x14ac:knownFonts="1">
    <font>
      <sz val="11"/>
      <color theme="1"/>
      <name val="游ゴシック"/>
      <family val="2"/>
      <charset val="128"/>
      <scheme val="minor"/>
    </font>
    <font>
      <sz val="6"/>
      <name val="游ゴシック"/>
      <family val="2"/>
      <charset val="128"/>
      <scheme val="minor"/>
    </font>
    <font>
      <sz val="16"/>
      <color theme="1"/>
      <name val="ＭＳ ゴシック"/>
      <family val="3"/>
      <charset val="128"/>
    </font>
    <font>
      <sz val="12"/>
      <color theme="1"/>
      <name val="ＭＳ 明朝"/>
      <family val="1"/>
      <charset val="128"/>
    </font>
    <font>
      <sz val="14"/>
      <color theme="1"/>
      <name val="ＭＳ 明朝"/>
      <family val="1"/>
      <charset val="128"/>
    </font>
    <font>
      <sz val="18"/>
      <color theme="1"/>
      <name val="ＭＳ 明朝"/>
      <family val="1"/>
      <charset val="128"/>
    </font>
    <font>
      <sz val="16"/>
      <color theme="1"/>
      <name val="ＭＳ 明朝"/>
      <family val="1"/>
      <charset val="128"/>
    </font>
    <font>
      <sz val="20"/>
      <color theme="1"/>
      <name val="ＭＳ 明朝"/>
      <family val="1"/>
      <charset val="128"/>
    </font>
    <font>
      <b/>
      <sz val="18"/>
      <color theme="1"/>
      <name val="ＭＳ 明朝"/>
      <family val="1"/>
      <charset val="128"/>
    </font>
    <font>
      <b/>
      <sz val="14"/>
      <color theme="1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6"/>
      <name val="ＭＳ ゴシック"/>
      <family val="3"/>
      <charset val="128"/>
    </font>
    <font>
      <sz val="16"/>
      <color rgb="FFFF0000"/>
      <name val="ＭＳ ゴシック"/>
      <family val="3"/>
      <charset val="128"/>
    </font>
    <font>
      <sz val="16"/>
      <color rgb="FF00B0F0"/>
      <name val="ＭＳ ゴシック"/>
      <family val="3"/>
      <charset val="128"/>
    </font>
    <font>
      <sz val="11"/>
      <color theme="1"/>
      <name val="ＭＳ 明朝"/>
      <family val="1"/>
      <charset val="128"/>
    </font>
    <font>
      <sz val="11"/>
      <color theme="1"/>
      <name val="ＭＳ Ｐゴシック"/>
      <family val="3"/>
      <charset val="128"/>
    </font>
    <font>
      <u/>
      <sz val="11"/>
      <color theme="10"/>
      <name val="游ゴシック"/>
      <family val="2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99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CFF"/>
        <bgColor indexed="64"/>
      </patternFill>
    </fill>
    <fill>
      <patternFill patternType="solid">
        <fgColor theme="0" tint="-0.14999847407452621"/>
        <bgColor indexed="64"/>
      </patternFill>
    </fill>
  </fills>
  <borders count="6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dashed">
        <color indexed="64"/>
      </bottom>
      <diagonal/>
    </border>
    <border>
      <left/>
      <right/>
      <top style="medium">
        <color indexed="64"/>
      </top>
      <bottom style="dashed">
        <color indexed="64"/>
      </bottom>
      <diagonal/>
    </border>
    <border>
      <left/>
      <right style="medium">
        <color indexed="64"/>
      </right>
      <top style="medium">
        <color indexed="64"/>
      </top>
      <bottom style="dashed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dashed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dashed">
        <color indexed="64"/>
      </top>
      <bottom style="medium">
        <color indexed="64"/>
      </bottom>
      <diagonal/>
    </border>
    <border>
      <left/>
      <right/>
      <top style="dashed">
        <color indexed="64"/>
      </top>
      <bottom style="medium">
        <color indexed="64"/>
      </bottom>
      <diagonal/>
    </border>
    <border>
      <left/>
      <right style="medium">
        <color indexed="64"/>
      </right>
      <top style="dashed">
        <color indexed="64"/>
      </top>
      <bottom style="medium">
        <color indexed="64"/>
      </bottom>
      <diagonal/>
    </border>
    <border diagonalDown="1"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 style="thin">
        <color indexed="64"/>
      </diagonal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 style="medium">
        <color indexed="64"/>
      </top>
      <bottom style="dashed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dashed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dashed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dashed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/>
      <right style="dotted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/>
      <top/>
      <bottom/>
      <diagonal/>
    </border>
  </borders>
  <cellStyleXfs count="2">
    <xf numFmtId="0" fontId="0" fillId="0" borderId="0">
      <alignment vertical="center"/>
    </xf>
    <xf numFmtId="0" fontId="16" fillId="0" borderId="0" applyNumberFormat="0" applyFill="0" applyBorder="0" applyAlignment="0" applyProtection="0">
      <alignment vertical="center"/>
    </xf>
  </cellStyleXfs>
  <cellXfs count="273">
    <xf numFmtId="0" fontId="0" fillId="0" borderId="0" xfId="0">
      <alignment vertical="center"/>
    </xf>
    <xf numFmtId="0" fontId="2" fillId="3" borderId="22" xfId="0" applyFont="1" applyFill="1" applyBorder="1" applyAlignment="1">
      <alignment horizontal="center" vertical="center"/>
    </xf>
    <xf numFmtId="0" fontId="2" fillId="4" borderId="22" xfId="0" applyFont="1" applyFill="1" applyBorder="1" applyAlignment="1">
      <alignment horizontal="center" vertical="center"/>
    </xf>
    <xf numFmtId="176" fontId="2" fillId="3" borderId="20" xfId="0" applyNumberFormat="1" applyFont="1" applyFill="1" applyBorder="1" applyAlignment="1">
      <alignment horizontal="center" vertical="center"/>
    </xf>
    <xf numFmtId="0" fontId="2" fillId="3" borderId="20" xfId="0" applyFont="1" applyFill="1" applyBorder="1" applyAlignment="1">
      <alignment horizontal="center" vertical="center"/>
    </xf>
    <xf numFmtId="0" fontId="2" fillId="0" borderId="18" xfId="0" applyFont="1" applyBorder="1" applyAlignment="1">
      <alignment horizontal="right" vertical="center"/>
    </xf>
    <xf numFmtId="0" fontId="2" fillId="0" borderId="18" xfId="0" applyFont="1" applyBorder="1" applyAlignment="1">
      <alignment horizontal="center" vertical="center"/>
    </xf>
    <xf numFmtId="0" fontId="2" fillId="2" borderId="0" xfId="0" applyFont="1" applyFill="1">
      <alignment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distributed" vertical="center"/>
    </xf>
    <xf numFmtId="0" fontId="2" fillId="2" borderId="6" xfId="0" applyFont="1" applyFill="1" applyBorder="1" applyAlignment="1">
      <alignment horizontal="distributed" vertical="center"/>
    </xf>
    <xf numFmtId="0" fontId="2" fillId="3" borderId="19" xfId="0" applyFont="1" applyFill="1" applyBorder="1" applyAlignment="1">
      <alignment horizontal="center" vertical="center"/>
    </xf>
    <xf numFmtId="0" fontId="2" fillId="3" borderId="0" xfId="0" applyFont="1" applyFill="1">
      <alignment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Continuous" vertical="center"/>
    </xf>
    <xf numFmtId="177" fontId="2" fillId="4" borderId="19" xfId="0" applyNumberFormat="1" applyFont="1" applyFill="1" applyBorder="1" applyAlignment="1">
      <alignment horizontal="center" vertical="center"/>
    </xf>
    <xf numFmtId="0" fontId="2" fillId="3" borderId="24" xfId="0" applyFont="1" applyFill="1" applyBorder="1" applyAlignment="1">
      <alignment horizontal="center" vertical="center"/>
    </xf>
    <xf numFmtId="0" fontId="2" fillId="4" borderId="21" xfId="0" applyFont="1" applyFill="1" applyBorder="1" applyAlignment="1">
      <alignment horizontal="center" vertical="center" shrinkToFit="1"/>
    </xf>
    <xf numFmtId="0" fontId="2" fillId="4" borderId="20" xfId="0" applyFont="1" applyFill="1" applyBorder="1" applyAlignment="1">
      <alignment horizontal="center" vertical="center" shrinkToFit="1"/>
    </xf>
    <xf numFmtId="0" fontId="5" fillId="0" borderId="0" xfId="0" applyFont="1">
      <alignment vertical="center"/>
    </xf>
    <xf numFmtId="0" fontId="2" fillId="2" borderId="1" xfId="0" applyFont="1" applyFill="1" applyBorder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28" xfId="0" applyFont="1" applyFill="1" applyBorder="1" applyAlignment="1">
      <alignment horizontal="distributed" vertical="center"/>
    </xf>
    <xf numFmtId="0" fontId="2" fillId="2" borderId="31" xfId="0" applyFont="1" applyFill="1" applyBorder="1" applyAlignment="1">
      <alignment horizontal="distributed" vertical="center"/>
    </xf>
    <xf numFmtId="0" fontId="2" fillId="2" borderId="32" xfId="0" applyFont="1" applyFill="1" applyBorder="1" applyAlignment="1">
      <alignment horizontal="distributed" vertical="center"/>
    </xf>
    <xf numFmtId="0" fontId="2" fillId="2" borderId="36" xfId="0" applyFont="1" applyFill="1" applyBorder="1" applyAlignment="1">
      <alignment horizontal="distributed" vertical="center"/>
    </xf>
    <xf numFmtId="0" fontId="2" fillId="2" borderId="12" xfId="0" applyFont="1" applyFill="1" applyBorder="1" applyAlignment="1">
      <alignment horizontal="center" vertical="center"/>
    </xf>
    <xf numFmtId="0" fontId="2" fillId="2" borderId="11" xfId="0" applyFont="1" applyFill="1" applyBorder="1" applyAlignment="1">
      <alignment horizontal="center" vertical="center"/>
    </xf>
    <xf numFmtId="0" fontId="2" fillId="2" borderId="13" xfId="0" applyFont="1" applyFill="1" applyBorder="1" applyAlignment="1">
      <alignment horizontal="center" vertical="center"/>
    </xf>
    <xf numFmtId="0" fontId="5" fillId="0" borderId="7" xfId="0" applyFont="1" applyBorder="1">
      <alignment vertical="center"/>
    </xf>
    <xf numFmtId="0" fontId="5" fillId="0" borderId="50" xfId="0" applyFont="1" applyBorder="1">
      <alignment vertical="center"/>
    </xf>
    <xf numFmtId="0" fontId="3" fillId="0" borderId="50" xfId="0" applyFont="1" applyBorder="1" applyAlignment="1">
      <alignment horizontal="center" vertical="center"/>
    </xf>
    <xf numFmtId="0" fontId="3" fillId="0" borderId="7" xfId="0" applyFont="1" applyBorder="1" applyAlignment="1">
      <alignment vertical="center" shrinkToFit="1"/>
    </xf>
    <xf numFmtId="0" fontId="3" fillId="0" borderId="3" xfId="0" applyFont="1" applyBorder="1">
      <alignment vertical="center"/>
    </xf>
    <xf numFmtId="0" fontId="3" fillId="0" borderId="7" xfId="0" applyFont="1" applyBorder="1">
      <alignment vertical="center"/>
    </xf>
    <xf numFmtId="0" fontId="4" fillId="0" borderId="0" xfId="0" applyFont="1">
      <alignment vertical="center"/>
    </xf>
    <xf numFmtId="0" fontId="6" fillId="0" borderId="0" xfId="0" applyFont="1">
      <alignment vertical="center"/>
    </xf>
    <xf numFmtId="0" fontId="2" fillId="0" borderId="19" xfId="0" applyFont="1" applyBorder="1" applyAlignment="1">
      <alignment horizontal="center" vertical="center"/>
    </xf>
    <xf numFmtId="0" fontId="2" fillId="5" borderId="0" xfId="0" applyFont="1" applyFill="1">
      <alignment vertical="center"/>
    </xf>
    <xf numFmtId="0" fontId="2" fillId="5" borderId="19" xfId="0" applyFont="1" applyFill="1" applyBorder="1" applyAlignment="1">
      <alignment horizontal="center" vertical="center"/>
    </xf>
    <xf numFmtId="0" fontId="2" fillId="5" borderId="24" xfId="0" applyFont="1" applyFill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2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177" fontId="2" fillId="0" borderId="19" xfId="0" applyNumberFormat="1" applyFont="1" applyBorder="1" applyAlignment="1">
      <alignment horizontal="center" vertical="center"/>
    </xf>
    <xf numFmtId="0" fontId="2" fillId="0" borderId="18" xfId="0" applyFont="1" applyBorder="1">
      <alignment vertical="center"/>
    </xf>
    <xf numFmtId="0" fontId="2" fillId="2" borderId="0" xfId="0" applyFont="1" applyFill="1" applyAlignment="1">
      <alignment horizontal="center" vertical="center"/>
    </xf>
    <xf numFmtId="0" fontId="2" fillId="2" borderId="0" xfId="0" applyFont="1" applyFill="1" applyAlignment="1">
      <alignment horizontal="right" vertical="center"/>
    </xf>
    <xf numFmtId="0" fontId="2" fillId="6" borderId="18" xfId="0" applyFont="1" applyFill="1" applyBorder="1" applyAlignment="1">
      <alignment horizontal="center" vertical="center"/>
    </xf>
    <xf numFmtId="0" fontId="2" fillId="6" borderId="19" xfId="0" applyFont="1" applyFill="1" applyBorder="1" applyAlignment="1">
      <alignment horizontal="center" vertical="center"/>
    </xf>
    <xf numFmtId="0" fontId="11" fillId="6" borderId="19" xfId="0" applyFont="1" applyFill="1" applyBorder="1" applyAlignment="1">
      <alignment horizontal="center" vertical="center"/>
    </xf>
    <xf numFmtId="0" fontId="2" fillId="6" borderId="2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6" borderId="3" xfId="0" applyFont="1" applyFill="1" applyBorder="1" applyAlignment="1">
      <alignment horizontal="center" vertical="center"/>
    </xf>
    <xf numFmtId="0" fontId="12" fillId="2" borderId="0" xfId="0" applyFont="1" applyFill="1">
      <alignment vertical="center"/>
    </xf>
    <xf numFmtId="0" fontId="2" fillId="6" borderId="18" xfId="0" applyFont="1" applyFill="1" applyBorder="1">
      <alignment vertical="center"/>
    </xf>
    <xf numFmtId="0" fontId="13" fillId="6" borderId="7" xfId="0" applyFont="1" applyFill="1" applyBorder="1" applyAlignment="1">
      <alignment horizontal="center" vertical="center"/>
    </xf>
    <xf numFmtId="0" fontId="13" fillId="6" borderId="3" xfId="0" applyFont="1" applyFill="1" applyBorder="1" applyAlignment="1">
      <alignment horizontal="center" vertical="center"/>
    </xf>
    <xf numFmtId="0" fontId="12" fillId="3" borderId="0" xfId="0" applyFont="1" applyFill="1">
      <alignment vertical="center"/>
    </xf>
    <xf numFmtId="0" fontId="13" fillId="6" borderId="18" xfId="0" applyFont="1" applyFill="1" applyBorder="1" applyAlignment="1">
      <alignment horizontal="center" vertical="center"/>
    </xf>
    <xf numFmtId="0" fontId="13" fillId="6" borderId="19" xfId="0" applyFont="1" applyFill="1" applyBorder="1" applyAlignment="1">
      <alignment horizontal="center" vertical="center"/>
    </xf>
    <xf numFmtId="0" fontId="13" fillId="4" borderId="21" xfId="0" applyFont="1" applyFill="1" applyBorder="1" applyAlignment="1">
      <alignment horizontal="center" vertical="center" shrinkToFit="1"/>
    </xf>
    <xf numFmtId="0" fontId="13" fillId="4" borderId="20" xfId="0" applyFont="1" applyFill="1" applyBorder="1" applyAlignment="1">
      <alignment horizontal="center" vertical="center" shrinkToFit="1"/>
    </xf>
    <xf numFmtId="0" fontId="13" fillId="6" borderId="22" xfId="0" applyFont="1" applyFill="1" applyBorder="1" applyAlignment="1">
      <alignment horizontal="center" vertical="center"/>
    </xf>
    <xf numFmtId="0" fontId="13" fillId="4" borderId="22" xfId="0" applyFont="1" applyFill="1" applyBorder="1" applyAlignment="1">
      <alignment horizontal="center" vertical="center"/>
    </xf>
    <xf numFmtId="177" fontId="13" fillId="4" borderId="19" xfId="0" applyNumberFormat="1" applyFont="1" applyFill="1" applyBorder="1" applyAlignment="1">
      <alignment horizontal="center" vertical="center"/>
    </xf>
    <xf numFmtId="0" fontId="13" fillId="0" borderId="18" xfId="0" applyFont="1" applyBorder="1" applyAlignment="1">
      <alignment horizontal="right" vertical="center"/>
    </xf>
    <xf numFmtId="0" fontId="12" fillId="3" borderId="0" xfId="0" applyFont="1" applyFill="1" applyAlignment="1">
      <alignment horizontal="left" vertical="center"/>
    </xf>
    <xf numFmtId="0" fontId="2" fillId="2" borderId="10" xfId="0" applyFont="1" applyFill="1" applyBorder="1" applyAlignment="1">
      <alignment horizontal="distributed" vertical="center"/>
    </xf>
    <xf numFmtId="0" fontId="14" fillId="0" borderId="0" xfId="0" applyFont="1">
      <alignment vertical="center"/>
    </xf>
    <xf numFmtId="0" fontId="14" fillId="0" borderId="18" xfId="0" applyFont="1" applyBorder="1" applyAlignment="1">
      <alignment horizontal="center" vertical="center"/>
    </xf>
    <xf numFmtId="177" fontId="14" fillId="0" borderId="18" xfId="0" applyNumberFormat="1" applyFont="1" applyBorder="1" applyAlignment="1">
      <alignment horizontal="right" vertical="center"/>
    </xf>
    <xf numFmtId="0" fontId="14" fillId="0" borderId="60" xfId="0" applyFont="1" applyBorder="1">
      <alignment vertical="center"/>
    </xf>
    <xf numFmtId="0" fontId="15" fillId="0" borderId="18" xfId="0" applyFont="1" applyBorder="1" applyAlignment="1">
      <alignment horizontal="center" vertical="center"/>
    </xf>
    <xf numFmtId="0" fontId="15" fillId="0" borderId="18" xfId="0" applyFont="1" applyBorder="1">
      <alignment vertical="center"/>
    </xf>
    <xf numFmtId="177" fontId="15" fillId="0" borderId="18" xfId="0" applyNumberFormat="1" applyFont="1" applyBorder="1">
      <alignment vertical="center"/>
    </xf>
    <xf numFmtId="0" fontId="0" fillId="0" borderId="60" xfId="0" applyBorder="1">
      <alignment vertical="center"/>
    </xf>
    <xf numFmtId="0" fontId="2" fillId="2" borderId="17" xfId="0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vertical="center" shrinkToFit="1"/>
    </xf>
    <xf numFmtId="178" fontId="3" fillId="0" borderId="0" xfId="0" applyNumberFormat="1" applyFont="1" applyAlignment="1">
      <alignment horizontal="center" vertical="center" shrinkToFit="1"/>
    </xf>
    <xf numFmtId="0" fontId="3" fillId="0" borderId="2" xfId="0" applyFont="1" applyBorder="1" applyAlignment="1">
      <alignment vertical="center" shrinkToFit="1"/>
    </xf>
    <xf numFmtId="0" fontId="2" fillId="2" borderId="23" xfId="0" applyFont="1" applyFill="1" applyBorder="1" applyAlignment="1">
      <alignment horizontal="distributed" vertical="center"/>
    </xf>
    <xf numFmtId="0" fontId="2" fillId="4" borderId="2" xfId="0" applyFont="1" applyFill="1" applyBorder="1" applyAlignment="1">
      <alignment horizontal="center" vertical="center"/>
    </xf>
    <xf numFmtId="0" fontId="2" fillId="4" borderId="61" xfId="0" applyFont="1" applyFill="1" applyBorder="1" applyAlignment="1">
      <alignment horizontal="center" vertical="center"/>
    </xf>
    <xf numFmtId="0" fontId="2" fillId="4" borderId="7" xfId="0" applyFont="1" applyFill="1" applyBorder="1" applyAlignment="1">
      <alignment horizontal="center" vertical="center"/>
    </xf>
    <xf numFmtId="0" fontId="2" fillId="4" borderId="3" xfId="0" applyFont="1" applyFill="1" applyBorder="1" applyAlignment="1">
      <alignment horizontal="center" vertical="center"/>
    </xf>
    <xf numFmtId="0" fontId="2" fillId="0" borderId="2" xfId="0" applyFont="1" applyBorder="1" applyAlignment="1">
      <alignment horizontal="center" vertical="center" shrinkToFit="1"/>
    </xf>
    <xf numFmtId="0" fontId="2" fillId="0" borderId="7" xfId="0" applyFont="1" applyBorder="1" applyAlignment="1">
      <alignment horizontal="center" vertical="center" shrinkToFit="1"/>
    </xf>
    <xf numFmtId="0" fontId="2" fillId="0" borderId="56" xfId="0" applyFont="1" applyBorder="1" applyAlignment="1">
      <alignment horizontal="center" vertical="center" shrinkToFit="1"/>
    </xf>
    <xf numFmtId="0" fontId="2" fillId="0" borderId="3" xfId="0" applyFont="1" applyBorder="1" applyAlignment="1">
      <alignment horizontal="center" vertical="center" shrinkToFit="1"/>
    </xf>
    <xf numFmtId="0" fontId="2" fillId="2" borderId="10" xfId="0" applyFont="1" applyFill="1" applyBorder="1" applyAlignment="1">
      <alignment horizontal="center" vertical="distributed"/>
    </xf>
    <xf numFmtId="0" fontId="2" fillId="2" borderId="14" xfId="0" applyFont="1" applyFill="1" applyBorder="1" applyAlignment="1">
      <alignment horizontal="center" vertical="distributed"/>
    </xf>
    <xf numFmtId="0" fontId="2" fillId="2" borderId="29" xfId="0" applyFont="1" applyFill="1" applyBorder="1" applyAlignment="1">
      <alignment horizontal="center" vertical="center"/>
    </xf>
    <xf numFmtId="0" fontId="2" fillId="2" borderId="30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0" borderId="34" xfId="0" applyFont="1" applyBorder="1" applyAlignment="1">
      <alignment horizontal="left" vertical="center" shrinkToFit="1"/>
    </xf>
    <xf numFmtId="0" fontId="2" fillId="0" borderId="58" xfId="0" applyFont="1" applyBorder="1" applyAlignment="1">
      <alignment horizontal="left" vertical="center" shrinkToFit="1"/>
    </xf>
    <xf numFmtId="0" fontId="2" fillId="0" borderId="59" xfId="0" applyFont="1" applyBorder="1" applyAlignment="1">
      <alignment horizontal="left" vertical="center" shrinkToFit="1"/>
    </xf>
    <xf numFmtId="49" fontId="2" fillId="0" borderId="12" xfId="0" applyNumberFormat="1" applyFont="1" applyBorder="1" applyAlignment="1">
      <alignment horizontal="center" vertical="center"/>
    </xf>
    <xf numFmtId="49" fontId="2" fillId="0" borderId="2" xfId="0" applyNumberFormat="1" applyFont="1" applyBorder="1" applyAlignment="1">
      <alignment horizontal="center" vertical="center"/>
    </xf>
    <xf numFmtId="49" fontId="2" fillId="0" borderId="7" xfId="0" applyNumberFormat="1" applyFont="1" applyBorder="1" applyAlignment="1">
      <alignment horizontal="center" vertical="center"/>
    </xf>
    <xf numFmtId="49" fontId="2" fillId="0" borderId="62" xfId="0" applyNumberFormat="1" applyFont="1" applyBorder="1" applyAlignment="1">
      <alignment horizontal="center" vertical="center"/>
    </xf>
    <xf numFmtId="49" fontId="2" fillId="0" borderId="17" xfId="0" applyNumberFormat="1" applyFont="1" applyBorder="1" applyAlignment="1">
      <alignment horizontal="center" vertical="center"/>
    </xf>
    <xf numFmtId="0" fontId="2" fillId="2" borderId="23" xfId="0" applyFont="1" applyFill="1" applyBorder="1" applyAlignment="1">
      <alignment horizontal="center" vertical="center"/>
    </xf>
    <xf numFmtId="0" fontId="2" fillId="2" borderId="17" xfId="0" applyFont="1" applyFill="1" applyBorder="1" applyAlignment="1">
      <alignment horizontal="center" vertical="center"/>
    </xf>
    <xf numFmtId="0" fontId="2" fillId="2" borderId="42" xfId="0" applyFont="1" applyFill="1" applyBorder="1" applyAlignment="1">
      <alignment horizontal="center" vertical="center"/>
    </xf>
    <xf numFmtId="0" fontId="2" fillId="2" borderId="36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3" xfId="0" applyFont="1" applyFill="1" applyBorder="1" applyAlignment="1">
      <alignment horizontal="center" vertical="center"/>
    </xf>
    <xf numFmtId="0" fontId="2" fillId="0" borderId="17" xfId="0" applyFont="1" applyBorder="1" applyAlignment="1">
      <alignment horizontal="center" vertical="center" shrinkToFit="1"/>
    </xf>
    <xf numFmtId="0" fontId="2" fillId="0" borderId="0" xfId="0" applyFont="1" applyAlignment="1">
      <alignment horizontal="center" vertical="center" shrinkToFit="1"/>
    </xf>
    <xf numFmtId="0" fontId="2" fillId="2" borderId="57" xfId="0" applyFont="1" applyFill="1" applyBorder="1" applyAlignment="1">
      <alignment horizontal="center" vertical="center"/>
    </xf>
    <xf numFmtId="0" fontId="2" fillId="2" borderId="64" xfId="0" applyFont="1" applyFill="1" applyBorder="1" applyAlignment="1">
      <alignment horizontal="center" vertical="center"/>
    </xf>
    <xf numFmtId="0" fontId="2" fillId="0" borderId="29" xfId="0" applyFont="1" applyBorder="1" applyAlignment="1">
      <alignment horizontal="center" vertical="center" shrinkToFit="1"/>
    </xf>
    <xf numFmtId="0" fontId="2" fillId="0" borderId="30" xfId="0" applyFont="1" applyBorder="1" applyAlignment="1">
      <alignment horizontal="center" vertical="center" shrinkToFit="1"/>
    </xf>
    <xf numFmtId="49" fontId="16" fillId="0" borderId="29" xfId="1" applyNumberFormat="1" applyBorder="1" applyAlignment="1">
      <alignment horizontal="left" vertical="center"/>
    </xf>
    <xf numFmtId="49" fontId="2" fillId="0" borderId="29" xfId="0" applyNumberFormat="1" applyFont="1" applyBorder="1" applyAlignment="1">
      <alignment horizontal="left" vertical="center"/>
    </xf>
    <xf numFmtId="49" fontId="2" fillId="0" borderId="5" xfId="0" applyNumberFormat="1" applyFont="1" applyBorder="1" applyAlignment="1">
      <alignment horizontal="left" vertical="center"/>
    </xf>
    <xf numFmtId="0" fontId="2" fillId="0" borderId="53" xfId="0" applyFont="1" applyBorder="1" applyAlignment="1">
      <alignment horizontal="center" vertical="center" shrinkToFit="1"/>
    </xf>
    <xf numFmtId="0" fontId="2" fillId="0" borderId="54" xfId="0" applyFont="1" applyBorder="1" applyAlignment="1">
      <alignment horizontal="center" vertical="center" shrinkToFit="1"/>
    </xf>
    <xf numFmtId="0" fontId="2" fillId="0" borderId="4" xfId="0" applyFont="1" applyBorder="1" applyAlignment="1">
      <alignment horizontal="center" vertical="center" shrinkToFit="1"/>
    </xf>
    <xf numFmtId="0" fontId="2" fillId="0" borderId="5" xfId="0" applyFont="1" applyBorder="1" applyAlignment="1">
      <alignment horizontal="center" vertical="center" shrinkToFit="1"/>
    </xf>
    <xf numFmtId="0" fontId="2" fillId="0" borderId="42" xfId="0" applyFont="1" applyBorder="1" applyAlignment="1">
      <alignment horizontal="center" vertical="center" shrinkToFit="1"/>
    </xf>
    <xf numFmtId="0" fontId="2" fillId="0" borderId="55" xfId="0" applyFont="1" applyBorder="1" applyAlignment="1">
      <alignment horizontal="center" vertical="center" shrinkToFit="1"/>
    </xf>
    <xf numFmtId="0" fontId="2" fillId="2" borderId="12" xfId="0" applyFont="1" applyFill="1" applyBorder="1" applyAlignment="1">
      <alignment horizontal="center" vertical="center" shrinkToFit="1"/>
    </xf>
    <xf numFmtId="0" fontId="2" fillId="2" borderId="13" xfId="0" applyFont="1" applyFill="1" applyBorder="1" applyAlignment="1">
      <alignment horizontal="center" vertical="center" shrinkToFit="1"/>
    </xf>
    <xf numFmtId="0" fontId="2" fillId="2" borderId="26" xfId="0" applyFont="1" applyFill="1" applyBorder="1" applyAlignment="1">
      <alignment horizontal="center" vertical="center" shrinkToFit="1"/>
    </xf>
    <xf numFmtId="0" fontId="2" fillId="2" borderId="27" xfId="0" applyFont="1" applyFill="1" applyBorder="1" applyAlignment="1">
      <alignment horizontal="center" vertical="center" shrinkToFit="1"/>
    </xf>
    <xf numFmtId="0" fontId="2" fillId="0" borderId="11" xfId="0" applyFont="1" applyBorder="1" applyAlignment="1">
      <alignment horizontal="left" vertical="center" shrinkToFit="1"/>
    </xf>
    <xf numFmtId="0" fontId="2" fillId="0" borderId="12" xfId="0" applyFont="1" applyBorder="1" applyAlignment="1">
      <alignment horizontal="left" vertical="center" shrinkToFit="1"/>
    </xf>
    <xf numFmtId="0" fontId="2" fillId="0" borderId="25" xfId="0" applyFont="1" applyBorder="1" applyAlignment="1">
      <alignment horizontal="left" vertical="center" shrinkToFit="1"/>
    </xf>
    <xf numFmtId="0" fontId="2" fillId="0" borderId="26" xfId="0" applyFont="1" applyBorder="1" applyAlignment="1">
      <alignment horizontal="left" vertical="center" shrinkToFit="1"/>
    </xf>
    <xf numFmtId="0" fontId="2" fillId="6" borderId="2" xfId="0" applyFont="1" applyFill="1" applyBorder="1" applyAlignment="1">
      <alignment horizontal="center" vertical="center"/>
    </xf>
    <xf numFmtId="0" fontId="2" fillId="6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13" fillId="4" borderId="2" xfId="0" applyFont="1" applyFill="1" applyBorder="1" applyAlignment="1">
      <alignment horizontal="center" vertical="center"/>
    </xf>
    <xf numFmtId="0" fontId="13" fillId="4" borderId="61" xfId="0" applyFont="1" applyFill="1" applyBorder="1" applyAlignment="1">
      <alignment horizontal="center" vertical="center"/>
    </xf>
    <xf numFmtId="0" fontId="13" fillId="4" borderId="7" xfId="0" applyFont="1" applyFill="1" applyBorder="1" applyAlignment="1">
      <alignment horizontal="center" vertical="center"/>
    </xf>
    <xf numFmtId="0" fontId="13" fillId="4" borderId="3" xfId="0" applyFont="1" applyFill="1" applyBorder="1" applyAlignment="1">
      <alignment horizontal="center" vertical="center"/>
    </xf>
    <xf numFmtId="0" fontId="13" fillId="0" borderId="2" xfId="0" applyFont="1" applyBorder="1" applyAlignment="1">
      <alignment horizontal="center" vertical="center" shrinkToFit="1"/>
    </xf>
    <xf numFmtId="0" fontId="13" fillId="0" borderId="7" xfId="0" applyFont="1" applyBorder="1" applyAlignment="1">
      <alignment horizontal="center" vertical="center" shrinkToFit="1"/>
    </xf>
    <xf numFmtId="0" fontId="13" fillId="0" borderId="56" xfId="0" applyFont="1" applyBorder="1" applyAlignment="1">
      <alignment horizontal="center" vertical="center" shrinkToFit="1"/>
    </xf>
    <xf numFmtId="0" fontId="13" fillId="0" borderId="3" xfId="0" applyFont="1" applyBorder="1" applyAlignment="1">
      <alignment horizontal="center" vertical="center" shrinkToFit="1"/>
    </xf>
    <xf numFmtId="0" fontId="2" fillId="2" borderId="33" xfId="0" applyFont="1" applyFill="1" applyBorder="1" applyAlignment="1">
      <alignment horizontal="center" vertical="center"/>
    </xf>
    <xf numFmtId="0" fontId="2" fillId="2" borderId="15" xfId="0" applyFont="1" applyFill="1" applyBorder="1" applyAlignment="1">
      <alignment horizontal="center" vertical="center"/>
    </xf>
    <xf numFmtId="0" fontId="2" fillId="2" borderId="40" xfId="0" applyFont="1" applyFill="1" applyBorder="1" applyAlignment="1">
      <alignment horizontal="center" vertical="center"/>
    </xf>
    <xf numFmtId="0" fontId="13" fillId="0" borderId="53" xfId="0" applyFont="1" applyBorder="1" applyAlignment="1">
      <alignment horizontal="center" vertical="center" shrinkToFit="1"/>
    </xf>
    <xf numFmtId="0" fontId="13" fillId="0" borderId="54" xfId="0" applyFont="1" applyBorder="1" applyAlignment="1">
      <alignment horizontal="center" vertical="center" shrinkToFit="1"/>
    </xf>
    <xf numFmtId="0" fontId="13" fillId="0" borderId="42" xfId="0" applyFont="1" applyBorder="1" applyAlignment="1">
      <alignment horizontal="center" vertical="center" shrinkToFit="1"/>
    </xf>
    <xf numFmtId="0" fontId="13" fillId="0" borderId="55" xfId="0" applyFont="1" applyBorder="1" applyAlignment="1">
      <alignment horizontal="center" vertical="center" shrinkToFit="1"/>
    </xf>
    <xf numFmtId="49" fontId="16" fillId="0" borderId="7" xfId="1" applyNumberFormat="1" applyBorder="1" applyAlignment="1">
      <alignment horizontal="left" vertical="center"/>
    </xf>
    <xf numFmtId="49" fontId="13" fillId="0" borderId="7" xfId="0" applyNumberFormat="1" applyFont="1" applyBorder="1" applyAlignment="1">
      <alignment horizontal="left" vertical="center"/>
    </xf>
    <xf numFmtId="49" fontId="13" fillId="0" borderId="3" xfId="0" applyNumberFormat="1" applyFont="1" applyBorder="1" applyAlignment="1">
      <alignment horizontal="left" vertical="center"/>
    </xf>
    <xf numFmtId="0" fontId="13" fillId="0" borderId="17" xfId="0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2" fillId="2" borderId="16" xfId="0" applyFont="1" applyFill="1" applyBorder="1" applyAlignment="1">
      <alignment horizontal="center" vertical="center"/>
    </xf>
    <xf numFmtId="0" fontId="13" fillId="0" borderId="29" xfId="0" applyFont="1" applyBorder="1" applyAlignment="1">
      <alignment horizontal="center" vertical="center" shrinkToFit="1"/>
    </xf>
    <xf numFmtId="0" fontId="13" fillId="0" borderId="30" xfId="0" applyFont="1" applyBorder="1" applyAlignment="1">
      <alignment horizontal="center" vertical="center" shrinkToFit="1"/>
    </xf>
    <xf numFmtId="0" fontId="13" fillId="0" borderId="4" xfId="0" applyFont="1" applyBorder="1" applyAlignment="1">
      <alignment horizontal="center" vertical="center" shrinkToFit="1"/>
    </xf>
    <xf numFmtId="0" fontId="13" fillId="0" borderId="5" xfId="0" applyFont="1" applyBorder="1" applyAlignment="1">
      <alignment horizontal="center" vertical="center" shrinkToFit="1"/>
    </xf>
    <xf numFmtId="49" fontId="13" fillId="0" borderId="2" xfId="0" applyNumberFormat="1" applyFont="1" applyBorder="1" applyAlignment="1">
      <alignment horizontal="center" vertical="center"/>
    </xf>
    <xf numFmtId="49" fontId="13" fillId="0" borderId="7" xfId="0" applyNumberFormat="1" applyFont="1" applyBorder="1" applyAlignment="1">
      <alignment horizontal="center" vertical="center"/>
    </xf>
    <xf numFmtId="49" fontId="13" fillId="0" borderId="3" xfId="0" applyNumberFormat="1" applyFont="1" applyBorder="1" applyAlignment="1">
      <alignment horizontal="center" vertical="center"/>
    </xf>
    <xf numFmtId="0" fontId="13" fillId="6" borderId="2" xfId="0" applyFont="1" applyFill="1" applyBorder="1" applyAlignment="1">
      <alignment horizontal="center" vertical="center"/>
    </xf>
    <xf numFmtId="0" fontId="13" fillId="6" borderId="7" xfId="0" applyFont="1" applyFill="1" applyBorder="1" applyAlignment="1">
      <alignment horizontal="center" vertical="center"/>
    </xf>
    <xf numFmtId="0" fontId="13" fillId="0" borderId="11" xfId="0" applyFont="1" applyBorder="1" applyAlignment="1">
      <alignment horizontal="left" vertical="center" shrinkToFit="1"/>
    </xf>
    <xf numFmtId="0" fontId="13" fillId="0" borderId="12" xfId="0" applyFont="1" applyBorder="1" applyAlignment="1">
      <alignment horizontal="left" vertical="center" shrinkToFit="1"/>
    </xf>
    <xf numFmtId="49" fontId="13" fillId="0" borderId="12" xfId="0" applyNumberFormat="1" applyFont="1" applyBorder="1" applyAlignment="1">
      <alignment horizontal="center" vertical="center"/>
    </xf>
    <xf numFmtId="0" fontId="13" fillId="0" borderId="34" xfId="0" applyFont="1" applyBorder="1" applyAlignment="1">
      <alignment horizontal="left" vertical="center" shrinkToFit="1"/>
    </xf>
    <xf numFmtId="0" fontId="13" fillId="0" borderId="35" xfId="0" applyFont="1" applyBorder="1" applyAlignment="1">
      <alignment horizontal="left" vertical="center" shrinkToFit="1"/>
    </xf>
    <xf numFmtId="0" fontId="13" fillId="0" borderId="25" xfId="0" applyFont="1" applyBorder="1" applyAlignment="1">
      <alignment horizontal="left" vertical="center" shrinkToFit="1"/>
    </xf>
    <xf numFmtId="0" fontId="13" fillId="0" borderId="26" xfId="0" applyFont="1" applyBorder="1" applyAlignment="1">
      <alignment horizontal="left" vertical="center" shrinkToFit="1"/>
    </xf>
    <xf numFmtId="0" fontId="2" fillId="3" borderId="18" xfId="0" applyFont="1" applyFill="1" applyBorder="1" applyAlignment="1">
      <alignment horizontal="center" vertical="center"/>
    </xf>
    <xf numFmtId="0" fontId="2" fillId="3" borderId="51" xfId="0" applyFont="1" applyFill="1" applyBorder="1" applyAlignment="1">
      <alignment horizontal="center" vertical="center"/>
    </xf>
    <xf numFmtId="0" fontId="2" fillId="3" borderId="52" xfId="0" applyFont="1" applyFill="1" applyBorder="1" applyAlignment="1">
      <alignment horizontal="center" vertical="center"/>
    </xf>
    <xf numFmtId="0" fontId="5" fillId="0" borderId="50" xfId="0" applyFont="1" applyBorder="1" applyAlignment="1">
      <alignment horizontal="center" vertical="center" shrinkToFit="1"/>
    </xf>
    <xf numFmtId="0" fontId="3" fillId="0" borderId="0" xfId="0" applyFont="1" applyAlignment="1">
      <alignment horizontal="left" vertical="center"/>
    </xf>
    <xf numFmtId="0" fontId="9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4" fillId="0" borderId="50" xfId="0" applyFont="1" applyBorder="1" applyAlignment="1">
      <alignment horizontal="right" vertical="center" shrinkToFit="1"/>
    </xf>
    <xf numFmtId="178" fontId="5" fillId="0" borderId="7" xfId="0" applyNumberFormat="1" applyFont="1" applyBorder="1" applyAlignment="1">
      <alignment horizontal="center" vertical="center"/>
    </xf>
    <xf numFmtId="178" fontId="6" fillId="0" borderId="41" xfId="0" applyNumberFormat="1" applyFont="1" applyBorder="1" applyAlignment="1">
      <alignment horizontal="left" vertical="center" shrinkToFit="1"/>
    </xf>
    <xf numFmtId="178" fontId="6" fillId="0" borderId="15" xfId="0" applyNumberFormat="1" applyFont="1" applyBorder="1" applyAlignment="1">
      <alignment horizontal="left" vertical="center" shrinkToFit="1"/>
    </xf>
    <xf numFmtId="178" fontId="6" fillId="0" borderId="16" xfId="0" applyNumberFormat="1" applyFont="1" applyBorder="1" applyAlignment="1">
      <alignment horizontal="left" vertical="center" shrinkToFit="1"/>
    </xf>
    <xf numFmtId="178" fontId="7" fillId="0" borderId="15" xfId="0" applyNumberFormat="1" applyFont="1" applyBorder="1" applyAlignment="1">
      <alignment horizontal="left" vertical="center" shrinkToFit="1"/>
    </xf>
    <xf numFmtId="178" fontId="7" fillId="0" borderId="16" xfId="0" applyNumberFormat="1" applyFont="1" applyBorder="1" applyAlignment="1">
      <alignment horizontal="left" vertical="center" shrinkToFit="1"/>
    </xf>
    <xf numFmtId="178" fontId="3" fillId="0" borderId="11" xfId="0" applyNumberFormat="1" applyFont="1" applyBorder="1" applyAlignment="1">
      <alignment horizontal="left" vertical="center" shrinkToFit="1"/>
    </xf>
    <xf numFmtId="178" fontId="3" fillId="0" borderId="12" xfId="0" applyNumberFormat="1" applyFont="1" applyBorder="1" applyAlignment="1">
      <alignment horizontal="left" vertical="center" shrinkToFit="1"/>
    </xf>
    <xf numFmtId="178" fontId="3" fillId="0" borderId="13" xfId="0" applyNumberFormat="1" applyFont="1" applyBorder="1" applyAlignment="1">
      <alignment horizontal="left" vertical="center" shrinkToFit="1"/>
    </xf>
    <xf numFmtId="0" fontId="3" fillId="0" borderId="1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shrinkToFit="1"/>
    </xf>
    <xf numFmtId="0" fontId="3" fillId="0" borderId="7" xfId="0" applyFont="1" applyBorder="1" applyAlignment="1">
      <alignment horizontal="center" vertical="center" shrinkToFit="1"/>
    </xf>
    <xf numFmtId="0" fontId="3" fillId="0" borderId="4" xfId="0" applyFont="1" applyBorder="1" applyAlignment="1">
      <alignment horizontal="center" vertical="center" shrinkToFit="1"/>
    </xf>
    <xf numFmtId="0" fontId="3" fillId="0" borderId="41" xfId="0" applyFont="1" applyBorder="1" applyAlignment="1">
      <alignment horizontal="center" vertical="center" shrinkToFit="1"/>
    </xf>
    <xf numFmtId="0" fontId="3" fillId="0" borderId="15" xfId="0" applyFont="1" applyBorder="1" applyAlignment="1">
      <alignment horizontal="center" vertical="center" shrinkToFit="1"/>
    </xf>
    <xf numFmtId="0" fontId="3" fillId="0" borderId="2" xfId="0" applyFont="1" applyBorder="1" applyAlignment="1">
      <alignment horizontal="center" vertical="center" shrinkToFit="1"/>
    </xf>
    <xf numFmtId="0" fontId="3" fillId="0" borderId="3" xfId="0" applyFont="1" applyBorder="1" applyAlignment="1">
      <alignment horizontal="center" vertical="center" shrinkToFit="1"/>
    </xf>
    <xf numFmtId="0" fontId="3" fillId="0" borderId="33" xfId="0" applyFont="1" applyBorder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3" fillId="0" borderId="40" xfId="0" applyFont="1" applyBorder="1" applyAlignment="1">
      <alignment horizontal="center" vertical="center"/>
    </xf>
    <xf numFmtId="0" fontId="3" fillId="0" borderId="45" xfId="0" applyFont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3" fillId="0" borderId="47" xfId="0" applyFont="1" applyBorder="1" applyAlignment="1">
      <alignment horizontal="center" vertical="center"/>
    </xf>
    <xf numFmtId="14" fontId="3" fillId="0" borderId="18" xfId="0" applyNumberFormat="1" applyFont="1" applyBorder="1" applyAlignment="1">
      <alignment horizontal="center" vertical="center"/>
    </xf>
    <xf numFmtId="178" fontId="3" fillId="0" borderId="18" xfId="0" applyNumberFormat="1" applyFont="1" applyBorder="1" applyAlignment="1">
      <alignment horizontal="center" vertical="center"/>
    </xf>
    <xf numFmtId="178" fontId="3" fillId="0" borderId="47" xfId="0" applyNumberFormat="1" applyFont="1" applyBorder="1" applyAlignment="1">
      <alignment horizontal="center" vertical="center"/>
    </xf>
    <xf numFmtId="178" fontId="3" fillId="0" borderId="46" xfId="0" applyNumberFormat="1" applyFont="1" applyBorder="1" applyAlignment="1">
      <alignment horizontal="center" vertical="center"/>
    </xf>
    <xf numFmtId="178" fontId="3" fillId="0" borderId="49" xfId="0" applyNumberFormat="1" applyFont="1" applyBorder="1" applyAlignment="1">
      <alignment horizontal="center" vertical="center"/>
    </xf>
    <xf numFmtId="178" fontId="10" fillId="0" borderId="20" xfId="0" applyNumberFormat="1" applyFont="1" applyBorder="1" applyAlignment="1">
      <alignment horizontal="center" vertical="center" shrinkToFit="1"/>
    </xf>
    <xf numFmtId="178" fontId="10" fillId="0" borderId="18" xfId="0" applyNumberFormat="1" applyFont="1" applyBorder="1" applyAlignment="1">
      <alignment horizontal="center" vertical="center" shrinkToFit="1"/>
    </xf>
    <xf numFmtId="178" fontId="3" fillId="0" borderId="37" xfId="0" applyNumberFormat="1" applyFont="1" applyBorder="1" applyAlignment="1">
      <alignment horizontal="center" vertical="center" shrinkToFit="1"/>
    </xf>
    <xf numFmtId="178" fontId="3" fillId="0" borderId="47" xfId="0" applyNumberFormat="1" applyFont="1" applyBorder="1" applyAlignment="1">
      <alignment horizontal="center" vertical="center" shrinkToFit="1"/>
    </xf>
    <xf numFmtId="178" fontId="10" fillId="0" borderId="21" xfId="0" applyNumberFormat="1" applyFont="1" applyBorder="1" applyAlignment="1">
      <alignment horizontal="center" vertical="center" shrinkToFit="1"/>
    </xf>
    <xf numFmtId="178" fontId="3" fillId="0" borderId="48" xfId="0" applyNumberFormat="1" applyFont="1" applyBorder="1" applyAlignment="1">
      <alignment horizontal="center" vertical="center" shrinkToFit="1"/>
    </xf>
    <xf numFmtId="178" fontId="3" fillId="0" borderId="18" xfId="0" applyNumberFormat="1" applyFont="1" applyBorder="1" applyAlignment="1">
      <alignment horizontal="center" vertical="center" shrinkToFit="1"/>
    </xf>
    <xf numFmtId="178" fontId="3" fillId="0" borderId="21" xfId="0" applyNumberFormat="1" applyFont="1" applyBorder="1" applyAlignment="1">
      <alignment horizontal="center" vertical="center" shrinkToFit="1"/>
    </xf>
    <xf numFmtId="178" fontId="3" fillId="0" borderId="20" xfId="0" applyNumberFormat="1" applyFont="1" applyBorder="1" applyAlignment="1">
      <alignment horizontal="center" vertical="center" shrinkToFit="1"/>
    </xf>
    <xf numFmtId="0" fontId="3" fillId="0" borderId="43" xfId="0" applyFont="1" applyBorder="1" applyAlignment="1">
      <alignment horizontal="center" vertical="center"/>
    </xf>
    <xf numFmtId="0" fontId="3" fillId="0" borderId="44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178" fontId="4" fillId="0" borderId="7" xfId="0" applyNumberFormat="1" applyFont="1" applyBorder="1" applyAlignment="1">
      <alignment horizontal="center" vertical="center" shrinkToFit="1"/>
    </xf>
    <xf numFmtId="178" fontId="4" fillId="0" borderId="3" xfId="0" applyNumberFormat="1" applyFont="1" applyBorder="1" applyAlignment="1">
      <alignment horizontal="center" vertical="center" shrinkToFit="1"/>
    </xf>
    <xf numFmtId="178" fontId="3" fillId="0" borderId="7" xfId="0" applyNumberFormat="1" applyFont="1" applyBorder="1" applyAlignment="1">
      <alignment horizontal="center" vertical="center" shrinkToFit="1"/>
    </xf>
    <xf numFmtId="0" fontId="4" fillId="0" borderId="11" xfId="0" applyFont="1" applyBorder="1" applyAlignment="1">
      <alignment horizontal="left" vertical="center"/>
    </xf>
    <xf numFmtId="0" fontId="4" fillId="0" borderId="12" xfId="0" applyFont="1" applyBorder="1" applyAlignment="1">
      <alignment horizontal="left" vertical="center"/>
    </xf>
    <xf numFmtId="0" fontId="4" fillId="0" borderId="13" xfId="0" applyFont="1" applyBorder="1" applyAlignment="1">
      <alignment horizontal="left" vertical="center"/>
    </xf>
    <xf numFmtId="178" fontId="3" fillId="0" borderId="2" xfId="0" applyNumberFormat="1" applyFont="1" applyBorder="1" applyAlignment="1">
      <alignment horizontal="left" vertical="center" shrinkToFit="1"/>
    </xf>
    <xf numFmtId="178" fontId="3" fillId="0" borderId="7" xfId="0" applyNumberFormat="1" applyFont="1" applyBorder="1" applyAlignment="1">
      <alignment horizontal="left" vertical="center" shrinkToFit="1"/>
    </xf>
    <xf numFmtId="178" fontId="3" fillId="0" borderId="3" xfId="0" applyNumberFormat="1" applyFont="1" applyBorder="1" applyAlignment="1">
      <alignment horizontal="left" vertical="center" shrinkToFit="1"/>
    </xf>
    <xf numFmtId="0" fontId="3" fillId="0" borderId="8" xfId="0" applyFont="1" applyBorder="1" applyAlignment="1">
      <alignment horizontal="center" vertical="center"/>
    </xf>
    <xf numFmtId="0" fontId="3" fillId="0" borderId="38" xfId="0" applyFont="1" applyBorder="1" applyAlignment="1">
      <alignment horizontal="center" vertical="center"/>
    </xf>
    <xf numFmtId="0" fontId="3" fillId="0" borderId="12" xfId="0" applyFont="1" applyBorder="1" applyAlignment="1">
      <alignment horizontal="center" vertical="center"/>
    </xf>
    <xf numFmtId="0" fontId="3" fillId="0" borderId="39" xfId="0" applyFont="1" applyBorder="1" applyAlignment="1">
      <alignment horizontal="center" vertical="center"/>
    </xf>
    <xf numFmtId="0" fontId="4" fillId="0" borderId="33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/>
    </xf>
    <xf numFmtId="0" fontId="4" fillId="0" borderId="40" xfId="0" applyFont="1" applyBorder="1" applyAlignment="1">
      <alignment horizontal="center" vertical="center"/>
    </xf>
    <xf numFmtId="0" fontId="4" fillId="0" borderId="23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4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178" fontId="3" fillId="0" borderId="45" xfId="0" applyNumberFormat="1" applyFont="1" applyBorder="1" applyAlignment="1">
      <alignment horizontal="center" vertical="center"/>
    </xf>
    <xf numFmtId="178" fontId="3" fillId="0" borderId="9" xfId="0" applyNumberFormat="1" applyFont="1" applyBorder="1" applyAlignment="1">
      <alignment horizontal="center" vertical="center"/>
    </xf>
    <xf numFmtId="0" fontId="3" fillId="0" borderId="3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63" xfId="0" applyFont="1" applyBorder="1" applyAlignment="1">
      <alignment horizontal="center" vertical="center"/>
    </xf>
    <xf numFmtId="0" fontId="3" fillId="0" borderId="65" xfId="0" applyFont="1" applyBorder="1" applyAlignment="1">
      <alignment horizontal="center" vertical="center" shrinkToFit="1"/>
    </xf>
    <xf numFmtId="0" fontId="3" fillId="0" borderId="0" xfId="0" applyFont="1" applyAlignment="1">
      <alignment horizontal="center" vertical="center" shrinkToFit="1"/>
    </xf>
    <xf numFmtId="0" fontId="3" fillId="0" borderId="23" xfId="0" applyFont="1" applyBorder="1" applyAlignment="1">
      <alignment horizontal="center" vertical="center" shrinkToFit="1"/>
    </xf>
    <xf numFmtId="0" fontId="3" fillId="0" borderId="17" xfId="0" applyFont="1" applyBorder="1" applyAlignment="1">
      <alignment horizontal="center" vertical="center" shrinkToFit="1"/>
    </xf>
    <xf numFmtId="0" fontId="3" fillId="0" borderId="42" xfId="0" applyFont="1" applyBorder="1" applyAlignment="1">
      <alignment horizontal="center" vertical="center" shrinkToFit="1"/>
    </xf>
    <xf numFmtId="0" fontId="3" fillId="0" borderId="62" xfId="0" applyFont="1" applyBorder="1" applyAlignment="1">
      <alignment horizontal="center" vertical="center" shrinkToFit="1"/>
    </xf>
    <xf numFmtId="0" fontId="3" fillId="0" borderId="57" xfId="0" applyFont="1" applyBorder="1" applyAlignment="1">
      <alignment horizontal="center" vertical="center" shrinkToFit="1"/>
    </xf>
    <xf numFmtId="0" fontId="3" fillId="0" borderId="6" xfId="0" applyFont="1" applyBorder="1" applyAlignment="1">
      <alignment horizontal="center" vertical="center"/>
    </xf>
    <xf numFmtId="0" fontId="3" fillId="0" borderId="29" xfId="0" applyFont="1" applyBorder="1" applyAlignment="1">
      <alignment horizontal="center" vertical="center"/>
    </xf>
    <xf numFmtId="178" fontId="3" fillId="0" borderId="29" xfId="0" applyNumberFormat="1" applyFont="1" applyBorder="1" applyAlignment="1">
      <alignment horizontal="left" vertical="center" shrinkToFit="1"/>
    </xf>
    <xf numFmtId="178" fontId="3" fillId="0" borderId="5" xfId="0" applyNumberFormat="1" applyFont="1" applyBorder="1" applyAlignment="1">
      <alignment horizontal="left" vertical="center" shrinkToFit="1"/>
    </xf>
    <xf numFmtId="0" fontId="4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3" fillId="0" borderId="29" xfId="0" applyFont="1" applyBorder="1" applyAlignment="1">
      <alignment horizontal="left" vertical="center" shrinkToFit="1"/>
    </xf>
    <xf numFmtId="0" fontId="3" fillId="0" borderId="5" xfId="0" applyFont="1" applyBorder="1" applyAlignment="1">
      <alignment horizontal="left" vertical="center" shrinkToFit="1"/>
    </xf>
    <xf numFmtId="0" fontId="2" fillId="5" borderId="18" xfId="0" applyFont="1" applyFill="1" applyBorder="1" applyAlignment="1">
      <alignment horizontal="center" vertical="center"/>
    </xf>
    <xf numFmtId="0" fontId="2" fillId="5" borderId="51" xfId="0" applyFont="1" applyFill="1" applyBorder="1" applyAlignment="1">
      <alignment horizontal="center" vertical="center"/>
    </xf>
    <xf numFmtId="0" fontId="2" fillId="5" borderId="52" xfId="0" applyFont="1" applyFill="1" applyBorder="1" applyAlignment="1">
      <alignment horizontal="center" vertical="center"/>
    </xf>
  </cellXfs>
  <cellStyles count="2">
    <cellStyle name="ハイパーリンク" xfId="1" builtinId="8"/>
    <cellStyle name="標準" xfId="0" builtinId="0"/>
  </cellStyles>
  <dxfs count="0"/>
  <tableStyles count="0" defaultTableStyle="TableStyleMedium2" defaultPivotStyle="PivotStyleLight16"/>
  <colors>
    <mruColors>
      <color rgb="FFCCFF99"/>
      <color rgb="FFFFFF99"/>
      <color rgb="FFFFCC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eetMetadata" Target="metadata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21</xdr:col>
      <xdr:colOff>94327</xdr:colOff>
      <xdr:row>7</xdr:row>
      <xdr:rowOff>161925</xdr:rowOff>
    </xdr:from>
    <xdr:to>
      <xdr:col>24</xdr:col>
      <xdr:colOff>123827</xdr:colOff>
      <xdr:row>8</xdr:row>
      <xdr:rowOff>304800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26883E7E-A6E7-4F4C-9263-272F6F4E5245}"/>
            </a:ext>
          </a:extLst>
        </xdr:cNvPr>
        <xdr:cNvSpPr/>
      </xdr:nvSpPr>
      <xdr:spPr>
        <a:xfrm>
          <a:off x="9566940" y="890588"/>
          <a:ext cx="2086900" cy="381000"/>
        </a:xfrm>
        <a:prstGeom prst="wedgeRoundRectCallout">
          <a:avLst>
            <a:gd name="adj1" fmla="val -83819"/>
            <a:gd name="adj2" fmla="val 21250"/>
            <a:gd name="adj3" fmla="val 16667"/>
          </a:avLst>
        </a:prstGeom>
        <a:solidFill>
          <a:srgbClr val="CCFF99"/>
        </a:solidFill>
        <a:ln w="28575">
          <a:solidFill>
            <a:srgbClr val="00B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正式名称を入力する。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21</xdr:col>
      <xdr:colOff>103852</xdr:colOff>
      <xdr:row>11</xdr:row>
      <xdr:rowOff>38100</xdr:rowOff>
    </xdr:from>
    <xdr:to>
      <xdr:col>25</xdr:col>
      <xdr:colOff>104776</xdr:colOff>
      <xdr:row>15</xdr:row>
      <xdr:rowOff>28575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29B5EA87-BE68-0DD1-47B4-78FBB96D4D8B}"/>
            </a:ext>
          </a:extLst>
        </xdr:cNvPr>
        <xdr:cNvSpPr/>
      </xdr:nvSpPr>
      <xdr:spPr>
        <a:xfrm>
          <a:off x="9576465" y="2057400"/>
          <a:ext cx="2744124" cy="719138"/>
        </a:xfrm>
        <a:prstGeom prst="wedgeRoundRectCallout">
          <a:avLst>
            <a:gd name="adj1" fmla="val -73767"/>
            <a:gd name="adj2" fmla="val -26242"/>
            <a:gd name="adj3" fmla="val 16667"/>
          </a:avLst>
        </a:prstGeom>
        <a:solidFill>
          <a:srgbClr val="CCFF99"/>
        </a:solidFill>
        <a:ln w="28575">
          <a:solidFill>
            <a:srgbClr val="00B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大会プログラムに表記する名称を入力する。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8</xdr:col>
      <xdr:colOff>89564</xdr:colOff>
      <xdr:row>0</xdr:row>
      <xdr:rowOff>204788</xdr:rowOff>
    </xdr:from>
    <xdr:to>
      <xdr:col>15</xdr:col>
      <xdr:colOff>114300</xdr:colOff>
      <xdr:row>3</xdr:row>
      <xdr:rowOff>190500</xdr:rowOff>
    </xdr:to>
    <xdr:sp macro="" textlink="">
      <xdr:nvSpPr>
        <xdr:cNvPr id="6" name="吹き出し: 角を丸めた四角形 5">
          <a:extLst>
            <a:ext uri="{FF2B5EF4-FFF2-40B4-BE49-F238E27FC236}">
              <a16:creationId xmlns:a16="http://schemas.microsoft.com/office/drawing/2014/main" id="{DEC2D3E0-8056-9DDC-6F5B-040585A69B9E}"/>
            </a:ext>
          </a:extLst>
        </xdr:cNvPr>
        <xdr:cNvSpPr/>
      </xdr:nvSpPr>
      <xdr:spPr>
        <a:xfrm>
          <a:off x="3847177" y="204788"/>
          <a:ext cx="3506123" cy="700087"/>
        </a:xfrm>
        <a:prstGeom prst="wedgeRoundRectCallout">
          <a:avLst>
            <a:gd name="adj1" fmla="val -29893"/>
            <a:gd name="adj2" fmla="val 86556"/>
            <a:gd name="adj3" fmla="val 16667"/>
          </a:avLst>
        </a:prstGeom>
        <a:solidFill>
          <a:srgbClr val="CCFF99"/>
        </a:solidFill>
        <a:ln w="28575">
          <a:solidFill>
            <a:srgbClr val="00B05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個人戦のみの場合は「個人のみ」を選択する。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28014</xdr:colOff>
      <xdr:row>19</xdr:row>
      <xdr:rowOff>5604</xdr:rowOff>
    </xdr:from>
    <xdr:to>
      <xdr:col>3</xdr:col>
      <xdr:colOff>341780</xdr:colOff>
      <xdr:row>22</xdr:row>
      <xdr:rowOff>33618</xdr:rowOff>
    </xdr:to>
    <xdr:sp macro="" textlink="">
      <xdr:nvSpPr>
        <xdr:cNvPr id="3" name="吹き出し: 角を丸めた四角形 2">
          <a:extLst>
            <a:ext uri="{FF2B5EF4-FFF2-40B4-BE49-F238E27FC236}">
              <a16:creationId xmlns:a16="http://schemas.microsoft.com/office/drawing/2014/main" id="{504413EC-90AC-DFD2-88E2-97B34A5588D7}"/>
            </a:ext>
          </a:extLst>
        </xdr:cNvPr>
        <xdr:cNvSpPr/>
      </xdr:nvSpPr>
      <xdr:spPr>
        <a:xfrm>
          <a:off x="711573" y="4583208"/>
          <a:ext cx="2196354" cy="750792"/>
        </a:xfrm>
        <a:prstGeom prst="wedgeRoundRectCallout">
          <a:avLst>
            <a:gd name="adj1" fmla="val -23894"/>
            <a:gd name="adj2" fmla="val -110635"/>
            <a:gd name="adj3" fmla="val 16667"/>
          </a:avLst>
        </a:prstGeom>
        <a:solidFill>
          <a:srgbClr val="FFFF99"/>
        </a:solidFill>
        <a:ln w="28575"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必ず順位を選択する。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順番は問わない</a:t>
          </a:r>
        </a:p>
      </xdr:txBody>
    </xdr:sp>
    <xdr:clientData/>
  </xdr:twoCellAnchor>
  <xdr:twoCellAnchor>
    <xdr:from>
      <xdr:col>3</xdr:col>
      <xdr:colOff>834839</xdr:colOff>
      <xdr:row>18</xdr:row>
      <xdr:rowOff>218515</xdr:rowOff>
    </xdr:from>
    <xdr:to>
      <xdr:col>6</xdr:col>
      <xdr:colOff>280148</xdr:colOff>
      <xdr:row>20</xdr:row>
      <xdr:rowOff>139862</xdr:rowOff>
    </xdr:to>
    <xdr:sp macro="" textlink="">
      <xdr:nvSpPr>
        <xdr:cNvPr id="5" name="吹き出し: 角を丸めた四角形 4">
          <a:extLst>
            <a:ext uri="{FF2B5EF4-FFF2-40B4-BE49-F238E27FC236}">
              <a16:creationId xmlns:a16="http://schemas.microsoft.com/office/drawing/2014/main" id="{C2699F9A-5191-0DF9-D533-871B95DBB5FF}"/>
            </a:ext>
          </a:extLst>
        </xdr:cNvPr>
        <xdr:cNvSpPr/>
      </xdr:nvSpPr>
      <xdr:spPr>
        <a:xfrm>
          <a:off x="3400986" y="4555191"/>
          <a:ext cx="3019986" cy="403200"/>
        </a:xfrm>
        <a:prstGeom prst="wedgeRoundRectCallout">
          <a:avLst>
            <a:gd name="adj1" fmla="val -52187"/>
            <a:gd name="adj2" fmla="val -152891"/>
            <a:gd name="adj3" fmla="val 16667"/>
          </a:avLst>
        </a:prstGeom>
        <a:solidFill>
          <a:srgbClr val="FFFF99"/>
        </a:solidFill>
        <a:ln w="28575"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必ず「出場する」を選択する。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</xdr:col>
      <xdr:colOff>862853</xdr:colOff>
      <xdr:row>7</xdr:row>
      <xdr:rowOff>117661</xdr:rowOff>
    </xdr:from>
    <xdr:to>
      <xdr:col>6</xdr:col>
      <xdr:colOff>571499</xdr:colOff>
      <xdr:row>11</xdr:row>
      <xdr:rowOff>162483</xdr:rowOff>
    </xdr:to>
    <xdr:sp macro="" textlink="">
      <xdr:nvSpPr>
        <xdr:cNvPr id="4" name="吹き出し: 角を丸めた四角形 3">
          <a:extLst>
            <a:ext uri="{FF2B5EF4-FFF2-40B4-BE49-F238E27FC236}">
              <a16:creationId xmlns:a16="http://schemas.microsoft.com/office/drawing/2014/main" id="{E738ADD5-0062-B72B-3CAD-315A5A20DA46}"/>
            </a:ext>
          </a:extLst>
        </xdr:cNvPr>
        <xdr:cNvSpPr/>
      </xdr:nvSpPr>
      <xdr:spPr>
        <a:xfrm>
          <a:off x="2487706" y="1804147"/>
          <a:ext cx="4224617" cy="1008528"/>
        </a:xfrm>
        <a:prstGeom prst="wedgeRoundRectCallout">
          <a:avLst>
            <a:gd name="adj1" fmla="val -57703"/>
            <a:gd name="adj2" fmla="val 55278"/>
            <a:gd name="adj3" fmla="val 16667"/>
          </a:avLst>
        </a:prstGeom>
        <a:solidFill>
          <a:srgbClr val="FFFF99"/>
        </a:solidFill>
        <a:ln w="28575"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先鋒・二陣・中堅・副将・大将・選手①・選手②からどれか１つを選択する。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順番は問わない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</xdr:col>
      <xdr:colOff>28014</xdr:colOff>
      <xdr:row>38</xdr:row>
      <xdr:rowOff>5605</xdr:rowOff>
    </xdr:from>
    <xdr:to>
      <xdr:col>3</xdr:col>
      <xdr:colOff>341780</xdr:colOff>
      <xdr:row>39</xdr:row>
      <xdr:rowOff>156883</xdr:rowOff>
    </xdr:to>
    <xdr:sp macro="" textlink="">
      <xdr:nvSpPr>
        <xdr:cNvPr id="11" name="吹き出し: 角を丸めた四角形 10">
          <a:extLst>
            <a:ext uri="{FF2B5EF4-FFF2-40B4-BE49-F238E27FC236}">
              <a16:creationId xmlns:a16="http://schemas.microsoft.com/office/drawing/2014/main" id="{6FC6CD1A-CB65-484E-8622-8B960E2E1EC2}"/>
            </a:ext>
          </a:extLst>
        </xdr:cNvPr>
        <xdr:cNvSpPr/>
      </xdr:nvSpPr>
      <xdr:spPr>
        <a:xfrm>
          <a:off x="711573" y="9160811"/>
          <a:ext cx="2196354" cy="392205"/>
        </a:xfrm>
        <a:prstGeom prst="wedgeRoundRectCallout">
          <a:avLst>
            <a:gd name="adj1" fmla="val -25680"/>
            <a:gd name="adj2" fmla="val -168929"/>
            <a:gd name="adj3" fmla="val 16667"/>
          </a:avLst>
        </a:prstGeom>
        <a:solidFill>
          <a:srgbClr val="FFFF99"/>
        </a:solidFill>
        <a:ln w="28575"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選択しなくてよい。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3</xdr:col>
      <xdr:colOff>834839</xdr:colOff>
      <xdr:row>37</xdr:row>
      <xdr:rowOff>218514</xdr:rowOff>
    </xdr:from>
    <xdr:to>
      <xdr:col>6</xdr:col>
      <xdr:colOff>280148</xdr:colOff>
      <xdr:row>39</xdr:row>
      <xdr:rowOff>140073</xdr:rowOff>
    </xdr:to>
    <xdr:sp macro="" textlink="">
      <xdr:nvSpPr>
        <xdr:cNvPr id="14" name="吹き出し: 角を丸めた四角形 13">
          <a:extLst>
            <a:ext uri="{FF2B5EF4-FFF2-40B4-BE49-F238E27FC236}">
              <a16:creationId xmlns:a16="http://schemas.microsoft.com/office/drawing/2014/main" id="{46CE28F0-BE72-4D7B-AE71-D1CA62570C4D}"/>
            </a:ext>
          </a:extLst>
        </xdr:cNvPr>
        <xdr:cNvSpPr/>
      </xdr:nvSpPr>
      <xdr:spPr>
        <a:xfrm>
          <a:off x="3400986" y="9132794"/>
          <a:ext cx="3019986" cy="403412"/>
        </a:xfrm>
        <a:prstGeom prst="wedgeRoundRectCallout">
          <a:avLst>
            <a:gd name="adj1" fmla="val -52002"/>
            <a:gd name="adj2" fmla="val -158333"/>
            <a:gd name="adj3" fmla="val 16667"/>
          </a:avLst>
        </a:prstGeom>
        <a:solidFill>
          <a:srgbClr val="FFFF99"/>
        </a:solidFill>
        <a:ln w="28575"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「出場しない」を選択する。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2</xdr:col>
      <xdr:colOff>862854</xdr:colOff>
      <xdr:row>26</xdr:row>
      <xdr:rowOff>117661</xdr:rowOff>
    </xdr:from>
    <xdr:to>
      <xdr:col>6</xdr:col>
      <xdr:colOff>573283</xdr:colOff>
      <xdr:row>30</xdr:row>
      <xdr:rowOff>162483</xdr:rowOff>
    </xdr:to>
    <xdr:sp macro="" textlink="">
      <xdr:nvSpPr>
        <xdr:cNvPr id="15" name="吹き出し: 角を丸めた四角形 14">
          <a:extLst>
            <a:ext uri="{FF2B5EF4-FFF2-40B4-BE49-F238E27FC236}">
              <a16:creationId xmlns:a16="http://schemas.microsoft.com/office/drawing/2014/main" id="{23297EDB-3A17-4F0E-A392-2F681BCD77B0}"/>
            </a:ext>
          </a:extLst>
        </xdr:cNvPr>
        <xdr:cNvSpPr/>
      </xdr:nvSpPr>
      <xdr:spPr>
        <a:xfrm>
          <a:off x="2487707" y="6381749"/>
          <a:ext cx="4226400" cy="1008528"/>
        </a:xfrm>
        <a:prstGeom prst="wedgeRoundRectCallout">
          <a:avLst>
            <a:gd name="adj1" fmla="val -59013"/>
            <a:gd name="adj2" fmla="val 58611"/>
            <a:gd name="adj3" fmla="val 16667"/>
          </a:avLst>
        </a:prstGeom>
        <a:solidFill>
          <a:srgbClr val="FFFF99"/>
        </a:solidFill>
        <a:ln w="28575"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先鋒・二陣・中堅・副将・大将・選手①・選手②からどれか１つを選択する。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順番は問わない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  <xdr:twoCellAnchor>
    <xdr:from>
      <xdr:col>1</xdr:col>
      <xdr:colOff>28014</xdr:colOff>
      <xdr:row>53</xdr:row>
      <xdr:rowOff>5604</xdr:rowOff>
    </xdr:from>
    <xdr:to>
      <xdr:col>3</xdr:col>
      <xdr:colOff>341780</xdr:colOff>
      <xdr:row>56</xdr:row>
      <xdr:rowOff>33618</xdr:rowOff>
    </xdr:to>
    <xdr:sp macro="" textlink="">
      <xdr:nvSpPr>
        <xdr:cNvPr id="17" name="吹き出し: 角を丸めた四角形 16">
          <a:extLst>
            <a:ext uri="{FF2B5EF4-FFF2-40B4-BE49-F238E27FC236}">
              <a16:creationId xmlns:a16="http://schemas.microsoft.com/office/drawing/2014/main" id="{5620962E-4FFA-4216-A540-A972238D2FB5}"/>
            </a:ext>
          </a:extLst>
        </xdr:cNvPr>
        <xdr:cNvSpPr/>
      </xdr:nvSpPr>
      <xdr:spPr>
        <a:xfrm>
          <a:off x="711573" y="12774708"/>
          <a:ext cx="2196354" cy="750792"/>
        </a:xfrm>
        <a:prstGeom prst="wedgeRoundRectCallout">
          <a:avLst>
            <a:gd name="adj1" fmla="val -30272"/>
            <a:gd name="adj2" fmla="val -110635"/>
            <a:gd name="adj3" fmla="val 16667"/>
          </a:avLst>
        </a:prstGeom>
        <a:solidFill>
          <a:srgbClr val="FFFF99"/>
        </a:solidFill>
        <a:ln w="28575"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必ず順位を選択する。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  <a:p>
          <a:pPr algn="l"/>
          <a:r>
            <a:rPr kumimoji="1" lang="en-US" altLang="ja-JP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※</a:t>
          </a:r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順番は問わない</a:t>
          </a:r>
        </a:p>
      </xdr:txBody>
    </xdr:sp>
    <xdr:clientData/>
  </xdr:twoCellAnchor>
  <xdr:twoCellAnchor>
    <xdr:from>
      <xdr:col>3</xdr:col>
      <xdr:colOff>834839</xdr:colOff>
      <xdr:row>52</xdr:row>
      <xdr:rowOff>218514</xdr:rowOff>
    </xdr:from>
    <xdr:to>
      <xdr:col>6</xdr:col>
      <xdr:colOff>280148</xdr:colOff>
      <xdr:row>54</xdr:row>
      <xdr:rowOff>139861</xdr:rowOff>
    </xdr:to>
    <xdr:sp macro="" textlink="">
      <xdr:nvSpPr>
        <xdr:cNvPr id="20" name="吹き出し: 角を丸めた四角形 19">
          <a:extLst>
            <a:ext uri="{FF2B5EF4-FFF2-40B4-BE49-F238E27FC236}">
              <a16:creationId xmlns:a16="http://schemas.microsoft.com/office/drawing/2014/main" id="{05040DC1-D181-4C0C-84F1-D98D1F4E00BC}"/>
            </a:ext>
          </a:extLst>
        </xdr:cNvPr>
        <xdr:cNvSpPr/>
      </xdr:nvSpPr>
      <xdr:spPr>
        <a:xfrm>
          <a:off x="3400986" y="12746690"/>
          <a:ext cx="3019986" cy="403200"/>
        </a:xfrm>
        <a:prstGeom prst="wedgeRoundRectCallout">
          <a:avLst>
            <a:gd name="adj1" fmla="val -54970"/>
            <a:gd name="adj2" fmla="val -158449"/>
            <a:gd name="adj3" fmla="val 16667"/>
          </a:avLst>
        </a:prstGeom>
        <a:solidFill>
          <a:srgbClr val="FFFF99"/>
        </a:solidFill>
        <a:ln w="28575"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必ず「出場する」を選択する。</a:t>
          </a:r>
        </a:p>
      </xdr:txBody>
    </xdr:sp>
    <xdr:clientData/>
  </xdr:twoCellAnchor>
  <xdr:twoCellAnchor>
    <xdr:from>
      <xdr:col>2</xdr:col>
      <xdr:colOff>890866</xdr:colOff>
      <xdr:row>43</xdr:row>
      <xdr:rowOff>22414</xdr:rowOff>
    </xdr:from>
    <xdr:to>
      <xdr:col>4</xdr:col>
      <xdr:colOff>980514</xdr:colOff>
      <xdr:row>44</xdr:row>
      <xdr:rowOff>173691</xdr:rowOff>
    </xdr:to>
    <xdr:sp macro="" textlink="">
      <xdr:nvSpPr>
        <xdr:cNvPr id="22" name="吹き出し: 角を丸めた四角形 21">
          <a:extLst>
            <a:ext uri="{FF2B5EF4-FFF2-40B4-BE49-F238E27FC236}">
              <a16:creationId xmlns:a16="http://schemas.microsoft.com/office/drawing/2014/main" id="{D5AA5076-4EB4-86D8-24C5-E1B415D7BE82}"/>
            </a:ext>
          </a:extLst>
        </xdr:cNvPr>
        <xdr:cNvSpPr/>
      </xdr:nvSpPr>
      <xdr:spPr>
        <a:xfrm>
          <a:off x="2515719" y="10382253"/>
          <a:ext cx="2196354" cy="392203"/>
        </a:xfrm>
        <a:prstGeom prst="wedgeRoundRectCallout">
          <a:avLst>
            <a:gd name="adj1" fmla="val -65986"/>
            <a:gd name="adj2" fmla="val 143929"/>
            <a:gd name="adj3" fmla="val 16667"/>
          </a:avLst>
        </a:prstGeom>
        <a:solidFill>
          <a:srgbClr val="FFFF99"/>
        </a:solidFill>
        <a:ln w="28575">
          <a:solidFill>
            <a:srgbClr val="FFFF00"/>
          </a:solidFill>
        </a:ln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kumimoji="1" lang="ja-JP" altLang="en-US" sz="1600" kern="1200">
              <a:solidFill>
                <a:sysClr val="windowText" lastClr="000000"/>
              </a:solidFill>
              <a:latin typeface="ＭＳ ゴシック" panose="020B0609070205080204" pitchFamily="49" charset="-128"/>
              <a:ea typeface="ＭＳ ゴシック" panose="020B0609070205080204" pitchFamily="49" charset="-128"/>
            </a:rPr>
            <a:t>選択しなくてよい。</a:t>
          </a:r>
          <a:endParaRPr kumimoji="1" lang="en-US" altLang="ja-JP" sz="1600" kern="1200">
            <a:solidFill>
              <a:sysClr val="windowText" lastClr="000000"/>
            </a:solidFill>
            <a:latin typeface="ＭＳ ゴシック" panose="020B0609070205080204" pitchFamily="49" charset="-128"/>
            <a:ea typeface="ＭＳ ゴシック" panose="020B0609070205080204" pitchFamily="49" charset="-128"/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hyperlink" Target="mailto:toukaisoutai@sumo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6D72D7-0146-4E6C-9E73-EFD904BF7728}">
  <sheetPr>
    <tabColor rgb="FFFFFF99"/>
  </sheetPr>
  <dimension ref="A1:T18"/>
  <sheetViews>
    <sheetView showGridLines="0" tabSelected="1" zoomScaleNormal="100" workbookViewId="0">
      <selection activeCell="O2" sqref="O2"/>
    </sheetView>
  </sheetViews>
  <sheetFormatPr defaultRowHeight="18.75" x14ac:dyDescent="0.4"/>
  <cols>
    <col min="1" max="1" width="20.875" style="7" customWidth="1"/>
    <col min="2" max="9" width="4.125" style="7" customWidth="1"/>
    <col min="10" max="10" width="12.375" style="7" bestFit="1" customWidth="1"/>
    <col min="11" max="12" width="4.125" style="7" customWidth="1"/>
    <col min="13" max="13" width="9.5" style="7" bestFit="1" customWidth="1"/>
    <col min="14" max="14" width="7.625" style="7" customWidth="1"/>
    <col min="15" max="20" width="4.125" style="7" customWidth="1"/>
    <col min="21" max="16384" width="9" style="7"/>
  </cols>
  <sheetData>
    <row r="1" spans="1:20" ht="19.5" thickBot="1" x14ac:dyDescent="0.45">
      <c r="A1" s="49" t="s">
        <v>76</v>
      </c>
      <c r="B1" s="48">
        <v>73</v>
      </c>
      <c r="C1" s="48" t="s">
        <v>77</v>
      </c>
    </row>
    <row r="2" spans="1:20" ht="19.5" thickBot="1" x14ac:dyDescent="0.45">
      <c r="A2" s="8" t="s">
        <v>3</v>
      </c>
      <c r="B2" s="136"/>
      <c r="C2" s="137"/>
      <c r="D2" s="10" t="s">
        <v>51</v>
      </c>
      <c r="G2" s="138" t="s">
        <v>59</v>
      </c>
      <c r="H2" s="139"/>
      <c r="I2" s="97"/>
      <c r="J2" s="55"/>
      <c r="M2" s="22" t="s">
        <v>58</v>
      </c>
      <c r="N2" s="23" t="s">
        <v>74</v>
      </c>
      <c r="O2" s="54"/>
      <c r="P2" s="9" t="s">
        <v>35</v>
      </c>
      <c r="Q2" s="54"/>
      <c r="R2" s="9" t="s">
        <v>57</v>
      </c>
      <c r="S2" s="54"/>
      <c r="T2" s="10" t="s">
        <v>56</v>
      </c>
    </row>
    <row r="3" spans="1:20" ht="19.5" thickBot="1" x14ac:dyDescent="0.45"/>
    <row r="4" spans="1:20" x14ac:dyDescent="0.4">
      <c r="A4" s="25" t="s">
        <v>0</v>
      </c>
      <c r="B4" s="132"/>
      <c r="C4" s="133"/>
      <c r="D4" s="133"/>
      <c r="E4" s="133"/>
      <c r="F4" s="133"/>
      <c r="G4" s="133"/>
      <c r="H4" s="133"/>
      <c r="I4" s="133"/>
      <c r="J4" s="133"/>
      <c r="K4" s="133"/>
      <c r="L4" s="133"/>
      <c r="M4" s="133"/>
      <c r="N4" s="133"/>
      <c r="O4" s="133"/>
      <c r="P4" s="133"/>
      <c r="Q4" s="128" t="s">
        <v>67</v>
      </c>
      <c r="R4" s="128"/>
      <c r="S4" s="128"/>
      <c r="T4" s="129"/>
    </row>
    <row r="5" spans="1:20" ht="30.4" customHeight="1" thickBot="1" x14ac:dyDescent="0.45">
      <c r="A5" s="26" t="s">
        <v>1</v>
      </c>
      <c r="B5" s="134"/>
      <c r="C5" s="135"/>
      <c r="D5" s="135"/>
      <c r="E5" s="135"/>
      <c r="F5" s="135"/>
      <c r="G5" s="135"/>
      <c r="H5" s="135"/>
      <c r="I5" s="135"/>
      <c r="J5" s="135"/>
      <c r="K5" s="135"/>
      <c r="L5" s="135"/>
      <c r="M5" s="135"/>
      <c r="N5" s="135"/>
      <c r="O5" s="135"/>
      <c r="P5" s="135"/>
      <c r="Q5" s="130" t="s">
        <v>75</v>
      </c>
      <c r="R5" s="130"/>
      <c r="S5" s="130"/>
      <c r="T5" s="131"/>
    </row>
    <row r="6" spans="1:20" x14ac:dyDescent="0.4">
      <c r="A6" s="93" t="s">
        <v>2</v>
      </c>
      <c r="B6" s="29" t="s">
        <v>55</v>
      </c>
      <c r="C6" s="102"/>
      <c r="D6" s="102"/>
      <c r="E6" s="28" t="s">
        <v>52</v>
      </c>
      <c r="F6" s="102"/>
      <c r="G6" s="102"/>
      <c r="H6" s="28"/>
      <c r="I6" s="28"/>
      <c r="J6" s="28"/>
      <c r="K6" s="28"/>
      <c r="L6" s="28"/>
      <c r="M6" s="28"/>
      <c r="N6" s="28"/>
      <c r="O6" s="28"/>
      <c r="P6" s="28"/>
      <c r="Q6" s="28"/>
      <c r="R6" s="28"/>
      <c r="S6" s="28"/>
      <c r="T6" s="30"/>
    </row>
    <row r="7" spans="1:20" ht="33.950000000000003" customHeight="1" thickBot="1" x14ac:dyDescent="0.45">
      <c r="A7" s="94"/>
      <c r="B7" s="99"/>
      <c r="C7" s="99"/>
      <c r="D7" s="99"/>
      <c r="E7" s="99"/>
      <c r="F7" s="99"/>
      <c r="G7" s="99"/>
      <c r="H7" s="99"/>
      <c r="I7" s="99"/>
      <c r="J7" s="100"/>
      <c r="K7" s="100"/>
      <c r="L7" s="100"/>
      <c r="M7" s="100"/>
      <c r="N7" s="100"/>
      <c r="O7" s="100"/>
      <c r="P7" s="100"/>
      <c r="Q7" s="100"/>
      <c r="R7" s="100"/>
      <c r="S7" s="100"/>
      <c r="T7" s="101"/>
    </row>
    <row r="8" spans="1:20" ht="19.5" thickBot="1" x14ac:dyDescent="0.45">
      <c r="A8" s="11" t="s">
        <v>8</v>
      </c>
      <c r="B8" s="103"/>
      <c r="C8" s="104"/>
      <c r="D8" s="9" t="s">
        <v>52</v>
      </c>
      <c r="E8" s="104"/>
      <c r="F8" s="104"/>
      <c r="G8" s="9" t="s">
        <v>52</v>
      </c>
      <c r="H8" s="104"/>
      <c r="I8" s="104"/>
      <c r="J8" s="107" t="s">
        <v>120</v>
      </c>
      <c r="K8" s="108"/>
      <c r="L8" s="108"/>
      <c r="M8" s="109"/>
      <c r="N8" s="113"/>
      <c r="O8" s="113"/>
      <c r="P8" s="113"/>
      <c r="Q8" s="113"/>
      <c r="R8" s="113"/>
      <c r="S8" s="108" t="s">
        <v>116</v>
      </c>
      <c r="T8" s="115"/>
    </row>
    <row r="9" spans="1:20" ht="19.5" thickBot="1" x14ac:dyDescent="0.45">
      <c r="A9" s="84" t="s">
        <v>9</v>
      </c>
      <c r="B9" s="105"/>
      <c r="C9" s="106"/>
      <c r="D9" s="79" t="s">
        <v>52</v>
      </c>
      <c r="E9" s="106"/>
      <c r="F9" s="106"/>
      <c r="G9" s="79" t="s">
        <v>52</v>
      </c>
      <c r="H9" s="106"/>
      <c r="I9" s="106"/>
      <c r="J9" s="110"/>
      <c r="K9" s="111"/>
      <c r="L9" s="111"/>
      <c r="M9" s="112"/>
      <c r="N9" s="114"/>
      <c r="O9" s="114"/>
      <c r="P9" s="114"/>
      <c r="Q9" s="114"/>
      <c r="R9" s="114"/>
      <c r="S9" s="111"/>
      <c r="T9" s="116"/>
    </row>
    <row r="10" spans="1:20" ht="19.5" thickBot="1" x14ac:dyDescent="0.45">
      <c r="A10" s="12" t="s">
        <v>123</v>
      </c>
      <c r="B10" s="119"/>
      <c r="C10" s="120"/>
      <c r="D10" s="120"/>
      <c r="E10" s="120"/>
      <c r="F10" s="120"/>
      <c r="G10" s="120"/>
      <c r="H10" s="120"/>
      <c r="I10" s="120"/>
      <c r="J10" s="120"/>
      <c r="K10" s="120"/>
      <c r="L10" s="120"/>
      <c r="M10" s="120"/>
      <c r="N10" s="120"/>
      <c r="O10" s="120"/>
      <c r="P10" s="120"/>
      <c r="Q10" s="120"/>
      <c r="R10" s="120"/>
      <c r="S10" s="120"/>
      <c r="T10" s="121"/>
    </row>
    <row r="11" spans="1:20" ht="19.5" thickBot="1" x14ac:dyDescent="0.45">
      <c r="A11" s="27"/>
    </row>
    <row r="12" spans="1:20" ht="19.5" thickBot="1" x14ac:dyDescent="0.45">
      <c r="A12" s="24"/>
      <c r="B12" s="95" t="s">
        <v>53</v>
      </c>
      <c r="C12" s="96"/>
      <c r="D12" s="97" t="s">
        <v>54</v>
      </c>
      <c r="E12" s="98"/>
    </row>
    <row r="13" spans="1:20" ht="19.5" thickBot="1" x14ac:dyDescent="0.45">
      <c r="A13" s="12" t="s">
        <v>15</v>
      </c>
      <c r="B13" s="117"/>
      <c r="C13" s="118"/>
      <c r="D13" s="124"/>
      <c r="E13" s="125"/>
    </row>
    <row r="14" spans="1:20" ht="19.5" thickBot="1" x14ac:dyDescent="0.45">
      <c r="A14" s="12" t="s">
        <v>107</v>
      </c>
      <c r="B14" s="117"/>
      <c r="C14" s="118"/>
      <c r="D14" s="124"/>
      <c r="E14" s="125"/>
    </row>
    <row r="15" spans="1:20" ht="19.5" thickBot="1" x14ac:dyDescent="0.45">
      <c r="A15" s="12" t="s">
        <v>16</v>
      </c>
      <c r="B15" s="117"/>
      <c r="C15" s="118"/>
      <c r="D15" s="124"/>
      <c r="E15" s="125"/>
    </row>
    <row r="16" spans="1:20" ht="19.5" thickBot="1" x14ac:dyDescent="0.45">
      <c r="A16" s="70" t="s">
        <v>17</v>
      </c>
      <c r="B16" s="122"/>
      <c r="C16" s="123"/>
      <c r="D16" s="126"/>
      <c r="E16" s="127"/>
    </row>
    <row r="17" spans="1:5" ht="19.5" thickBot="1" x14ac:dyDescent="0.45">
      <c r="A17" s="12" t="s">
        <v>127</v>
      </c>
      <c r="B17" s="89"/>
      <c r="C17" s="90"/>
      <c r="D17" s="91"/>
      <c r="E17" s="92"/>
    </row>
    <row r="18" spans="1:5" ht="19.5" thickBot="1" x14ac:dyDescent="0.45">
      <c r="A18" s="11" t="s">
        <v>128</v>
      </c>
      <c r="B18" s="85"/>
      <c r="C18" s="86"/>
      <c r="D18" s="87"/>
      <c r="E18" s="88"/>
    </row>
  </sheetData>
  <mergeCells count="34">
    <mergeCell ref="Q4:T4"/>
    <mergeCell ref="Q5:T5"/>
    <mergeCell ref="B4:P4"/>
    <mergeCell ref="B5:P5"/>
    <mergeCell ref="B2:C2"/>
    <mergeCell ref="G2:I2"/>
    <mergeCell ref="B15:C15"/>
    <mergeCell ref="B16:C16"/>
    <mergeCell ref="D13:E13"/>
    <mergeCell ref="D14:E14"/>
    <mergeCell ref="D15:E15"/>
    <mergeCell ref="D16:E16"/>
    <mergeCell ref="J8:M9"/>
    <mergeCell ref="N8:R9"/>
    <mergeCell ref="S8:T9"/>
    <mergeCell ref="B13:C13"/>
    <mergeCell ref="B14:C14"/>
    <mergeCell ref="B10:T10"/>
    <mergeCell ref="B18:C18"/>
    <mergeCell ref="D18:E18"/>
    <mergeCell ref="B17:C17"/>
    <mergeCell ref="D17:E17"/>
    <mergeCell ref="A6:A7"/>
    <mergeCell ref="B12:C12"/>
    <mergeCell ref="D12:E12"/>
    <mergeCell ref="B7:T7"/>
    <mergeCell ref="C6:D6"/>
    <mergeCell ref="F6:G6"/>
    <mergeCell ref="B8:C8"/>
    <mergeCell ref="B9:C9"/>
    <mergeCell ref="E8:F8"/>
    <mergeCell ref="E9:F9"/>
    <mergeCell ref="H8:I8"/>
    <mergeCell ref="H9:I9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9BCCA766-FB00-4A8A-9409-65E9B44C57FB}">
          <x14:formula1>
            <xm:f>リスト!$A$1:$A$4</xm:f>
          </x14:formula1>
          <xm:sqref>B2:C2</xm:sqref>
        </x14:dataValidation>
        <x14:dataValidation type="list" allowBlank="1" showInputMessage="1" showErrorMessage="1" xr:uid="{6F5D14FC-2D12-44C1-832A-2AD3BBBF42F2}">
          <x14:formula1>
            <xm:f>リスト!$F$1:$F$12</xm:f>
          </x14:formula1>
          <xm:sqref>Q2</xm:sqref>
        </x14:dataValidation>
        <x14:dataValidation type="list" allowBlank="1" showInputMessage="1" showErrorMessage="1" xr:uid="{20D946F0-2574-4C2B-819F-2483D48DC415}">
          <x14:formula1>
            <xm:f>リスト!$G$1:$G$31</xm:f>
          </x14:formula1>
          <xm:sqref>S2</xm:sqref>
        </x14:dataValidation>
        <x14:dataValidation type="list" allowBlank="1" showInputMessage="1" showErrorMessage="1" xr:uid="{7C7437B9-8C53-4363-83F6-4BD6AC620943}">
          <x14:formula1>
            <xm:f>リスト!$B$1:$B$5</xm:f>
          </x14:formula1>
          <xm:sqref>J2</xm:sqref>
        </x14:dataValidation>
        <x14:dataValidation type="list" allowBlank="1" showInputMessage="1" showErrorMessage="1" xr:uid="{F2E7A43E-53FA-462C-A26F-B8D265B1198B}">
          <x14:formula1>
            <xm:f>リスト!$J$1:$J$50</xm:f>
          </x14:formula1>
          <xm:sqref>O2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70DF97-3AEA-4ADA-803D-6895A4B782AE}">
  <sheetPr>
    <tabColor rgb="FFFFC000"/>
  </sheetPr>
  <dimension ref="A1:J24"/>
  <sheetViews>
    <sheetView workbookViewId="0">
      <pane ySplit="1" topLeftCell="A2" activePane="bottomLeft" state="frozen"/>
      <selection pane="bottomLeft" activeCell="C2" sqref="C2"/>
    </sheetView>
  </sheetViews>
  <sheetFormatPr defaultRowHeight="13.5" x14ac:dyDescent="0.4"/>
  <cols>
    <col min="1" max="1" width="2.875" style="71" bestFit="1" customWidth="1"/>
    <col min="2" max="3" width="6.625" style="71" customWidth="1"/>
    <col min="4" max="4" width="4.625" style="71" customWidth="1"/>
    <col min="5" max="5" width="6.25" style="71" customWidth="1"/>
    <col min="6" max="6" width="7.75" style="71" customWidth="1"/>
    <col min="7" max="7" width="19.75" style="71" customWidth="1"/>
    <col min="8" max="8" width="6.25" style="71" customWidth="1"/>
    <col min="9" max="10" width="14.625" style="71" customWidth="1"/>
    <col min="11" max="16384" width="9" style="71"/>
  </cols>
  <sheetData>
    <row r="1" spans="1:10" ht="19.899999999999999" customHeight="1" x14ac:dyDescent="0.4">
      <c r="A1" s="74"/>
      <c r="B1" s="72" t="s">
        <v>22</v>
      </c>
      <c r="C1" s="72" t="s">
        <v>23</v>
      </c>
      <c r="D1" s="72" t="s">
        <v>19</v>
      </c>
      <c r="E1" s="72" t="s">
        <v>20</v>
      </c>
      <c r="F1" s="72" t="s">
        <v>21</v>
      </c>
      <c r="G1" s="72" t="s">
        <v>1</v>
      </c>
      <c r="H1" s="72" t="s">
        <v>51</v>
      </c>
      <c r="I1" s="72" t="s">
        <v>40</v>
      </c>
      <c r="J1" s="72" t="s">
        <v>121</v>
      </c>
    </row>
    <row r="2" spans="1:10" ht="19.899999999999999" customHeight="1" x14ac:dyDescent="0.4">
      <c r="A2" s="72">
        <v>1</v>
      </c>
      <c r="B2" s="72" t="str">
        <f>IF(選手情報!E4="","",選手情報!E4)</f>
        <v/>
      </c>
      <c r="C2" s="72" t="str">
        <f>IF(選手情報!F4="","",選手情報!F4)</f>
        <v/>
      </c>
      <c r="D2" s="72" t="str">
        <f>IF(選手情報!I4="","",選手情報!I4)</f>
        <v/>
      </c>
      <c r="E2" s="73" t="str">
        <f>IF(選手情報!P4="","",選手情報!P4)</f>
        <v/>
      </c>
      <c r="F2" s="73" t="str">
        <f>IF(選手情報!R4="","",選手情報!R4)</f>
        <v/>
      </c>
      <c r="G2" s="72" t="str">
        <f>IF(OR(選手情報!E4="",選手情報!F4="",選手情報!I4="",選手情報!P4="",選手情報!R4=""),"",学校情報!$N$8&amp;"高校")</f>
        <v/>
      </c>
      <c r="H2" s="72" t="str">
        <f>IF(OR(選手情報!E4="",選手情報!F4="",選手情報!I4="",選手情報!P4="",選手情報!R4=""),"",学校情報!$B$2)</f>
        <v/>
      </c>
      <c r="I2" s="72" t="str">
        <f>IF(OR(選手情報!E4="",選手情報!F4="",選手情報!I4="",選手情報!P4="",選手情報!R4=""),"",学校情報!$B$15&amp;"　"&amp;学校情報!$D$15)</f>
        <v/>
      </c>
      <c r="J2" s="72" t="str">
        <f>IF(OR(選手情報!E4="",選手情報!F4="",選手情報!I4="",選手情報!P4="",選手情報!R4=""),"",学校情報!$B$17&amp;"　"&amp;学校情報!$D$17)</f>
        <v/>
      </c>
    </row>
    <row r="3" spans="1:10" ht="19.899999999999999" customHeight="1" x14ac:dyDescent="0.4">
      <c r="A3" s="72">
        <v>2</v>
      </c>
      <c r="B3" s="72" t="str">
        <f>IF(選手情報!E5="","",選手情報!E5)</f>
        <v/>
      </c>
      <c r="C3" s="72" t="str">
        <f>IF(選手情報!F5="","",選手情報!F5)</f>
        <v/>
      </c>
      <c r="D3" s="72" t="str">
        <f>IF(選手情報!I5="","",選手情報!I5)</f>
        <v/>
      </c>
      <c r="E3" s="73" t="str">
        <f>IF(選手情報!P5="","",選手情報!P5)</f>
        <v/>
      </c>
      <c r="F3" s="73" t="str">
        <f>IF(選手情報!R5="","",選手情報!R5)</f>
        <v/>
      </c>
      <c r="G3" s="72" t="str">
        <f>IF(OR(選手情報!E5="",選手情報!F5="",選手情報!I5="",選手情報!P5="",選手情報!R5=""),"",学校情報!$N$8&amp;"高校")</f>
        <v/>
      </c>
      <c r="H3" s="72" t="str">
        <f>IF(OR(選手情報!E5="",選手情報!F5="",選手情報!I5="",選手情報!P5="",選手情報!R5=""),"",学校情報!$B$2)</f>
        <v/>
      </c>
      <c r="I3" s="72" t="str">
        <f>IF(OR(選手情報!E5="",選手情報!F5="",選手情報!I5="",選手情報!P5="",選手情報!R5=""),"",学校情報!$B$15&amp;"　"&amp;学校情報!$D$15)</f>
        <v/>
      </c>
      <c r="J3" s="72" t="str">
        <f>IF(OR(選手情報!E5="",選手情報!F5="",選手情報!I5="",選手情報!P5="",選手情報!R5=""),"",学校情報!$B$17&amp;"　"&amp;学校情報!$D$17)</f>
        <v/>
      </c>
    </row>
    <row r="4" spans="1:10" ht="19.899999999999999" customHeight="1" x14ac:dyDescent="0.4">
      <c r="A4" s="72">
        <v>3</v>
      </c>
      <c r="B4" s="72" t="str">
        <f>IF(選手情報!E6="","",選手情報!E6)</f>
        <v/>
      </c>
      <c r="C4" s="72" t="str">
        <f>IF(選手情報!F6="","",選手情報!F6)</f>
        <v/>
      </c>
      <c r="D4" s="72" t="str">
        <f>IF(選手情報!I6="","",選手情報!I6)</f>
        <v/>
      </c>
      <c r="E4" s="73" t="str">
        <f>IF(選手情報!P6="","",選手情報!P6)</f>
        <v/>
      </c>
      <c r="F4" s="73" t="str">
        <f>IF(選手情報!R6="","",選手情報!R6)</f>
        <v/>
      </c>
      <c r="G4" s="72" t="str">
        <f>IF(OR(選手情報!E6="",選手情報!F6="",選手情報!I6="",選手情報!P6="",選手情報!R6=""),"",学校情報!$N$8&amp;"高校")</f>
        <v/>
      </c>
      <c r="H4" s="72" t="str">
        <f>IF(OR(選手情報!E6="",選手情報!F6="",選手情報!I6="",選手情報!P6="",選手情報!R6=""),"",学校情報!$B$2)</f>
        <v/>
      </c>
      <c r="I4" s="72" t="str">
        <f>IF(OR(選手情報!E6="",選手情報!F6="",選手情報!I6="",選手情報!P6="",選手情報!R6=""),"",学校情報!$B$15&amp;"　"&amp;学校情報!$D$15)</f>
        <v/>
      </c>
      <c r="J4" s="72" t="str">
        <f>IF(OR(選手情報!E6="",選手情報!F6="",選手情報!I6="",選手情報!P6="",選手情報!R6=""),"",学校情報!$B$17&amp;"　"&amp;学校情報!$D$17)</f>
        <v/>
      </c>
    </row>
    <row r="5" spans="1:10" ht="19.899999999999999" customHeight="1" x14ac:dyDescent="0.4">
      <c r="A5" s="72">
        <v>4</v>
      </c>
      <c r="B5" s="72" t="str">
        <f>IF(選手情報!E7="","",選手情報!E7)</f>
        <v/>
      </c>
      <c r="C5" s="72" t="str">
        <f>IF(選手情報!F7="","",選手情報!F7)</f>
        <v/>
      </c>
      <c r="D5" s="72" t="str">
        <f>IF(選手情報!I7="","",選手情報!I7)</f>
        <v/>
      </c>
      <c r="E5" s="73" t="str">
        <f>IF(選手情報!P7="","",選手情報!P7)</f>
        <v/>
      </c>
      <c r="F5" s="73" t="str">
        <f>IF(選手情報!R7="","",選手情報!R7)</f>
        <v/>
      </c>
      <c r="G5" s="72" t="str">
        <f>IF(OR(選手情報!E7="",選手情報!F7="",選手情報!I7="",選手情報!P7="",選手情報!R7=""),"",学校情報!$N$8&amp;"高校")</f>
        <v/>
      </c>
      <c r="H5" s="72" t="str">
        <f>IF(OR(選手情報!E7="",選手情報!F7="",選手情報!I7="",選手情報!P7="",選手情報!R7=""),"",学校情報!$B$2)</f>
        <v/>
      </c>
      <c r="I5" s="72" t="str">
        <f>IF(OR(選手情報!E7="",選手情報!F7="",選手情報!I7="",選手情報!P7="",選手情報!R7=""),"",学校情報!$B$15&amp;"　"&amp;学校情報!$D$15)</f>
        <v/>
      </c>
      <c r="J5" s="72" t="str">
        <f>IF(OR(選手情報!E7="",選手情報!F7="",選手情報!I7="",選手情報!P7="",選手情報!R7=""),"",学校情報!$B$17&amp;"　"&amp;学校情報!$D$17)</f>
        <v/>
      </c>
    </row>
    <row r="6" spans="1:10" ht="19.899999999999999" customHeight="1" x14ac:dyDescent="0.4">
      <c r="A6" s="72">
        <v>5</v>
      </c>
      <c r="B6" s="72" t="str">
        <f>IF(選手情報!E8="","",選手情報!E8)</f>
        <v/>
      </c>
      <c r="C6" s="72" t="str">
        <f>IF(選手情報!F8="","",選手情報!F8)</f>
        <v/>
      </c>
      <c r="D6" s="72" t="str">
        <f>IF(選手情報!I8="","",選手情報!I8)</f>
        <v/>
      </c>
      <c r="E6" s="73" t="str">
        <f>IF(選手情報!P8="","",選手情報!P8)</f>
        <v/>
      </c>
      <c r="F6" s="73" t="str">
        <f>IF(選手情報!R8="","",選手情報!R8)</f>
        <v/>
      </c>
      <c r="G6" s="72" t="str">
        <f>IF(OR(選手情報!E8="",選手情報!F8="",選手情報!I8="",選手情報!P8="",選手情報!R8=""),"",学校情報!$N$8&amp;"高校")</f>
        <v/>
      </c>
      <c r="H6" s="72" t="str">
        <f>IF(OR(選手情報!E8="",選手情報!F8="",選手情報!I8="",選手情報!P8="",選手情報!R8=""),"",学校情報!$B$2)</f>
        <v/>
      </c>
      <c r="I6" s="72" t="str">
        <f>IF(OR(選手情報!E8="",選手情報!F8="",選手情報!I8="",選手情報!P8="",選手情報!R8=""),"",学校情報!$B$15&amp;"　"&amp;学校情報!$D$15)</f>
        <v/>
      </c>
      <c r="J6" s="72" t="str">
        <f>IF(OR(選手情報!E8="",選手情報!F8="",選手情報!I8="",選手情報!P8="",選手情報!R8=""),"",学校情報!$B$17&amp;"　"&amp;学校情報!$D$17)</f>
        <v/>
      </c>
    </row>
    <row r="7" spans="1:10" ht="19.899999999999999" customHeight="1" x14ac:dyDescent="0.4">
      <c r="A7" s="72">
        <v>6</v>
      </c>
      <c r="B7" s="72" t="str">
        <f>IF(選手情報!E9="","",選手情報!E9)</f>
        <v/>
      </c>
      <c r="C7" s="72" t="str">
        <f>IF(選手情報!F9="","",選手情報!F9)</f>
        <v/>
      </c>
      <c r="D7" s="72" t="str">
        <f>IF(選手情報!I9="","",選手情報!I9)</f>
        <v/>
      </c>
      <c r="E7" s="73" t="str">
        <f>IF(選手情報!P9="","",選手情報!P9)</f>
        <v/>
      </c>
      <c r="F7" s="73" t="str">
        <f>IF(選手情報!R9="","",選手情報!R9)</f>
        <v/>
      </c>
      <c r="G7" s="72" t="str">
        <f>IF(OR(選手情報!E9="",選手情報!F9="",選手情報!I9="",選手情報!P9="",選手情報!R9=""),"",学校情報!$N$8&amp;"高校")</f>
        <v/>
      </c>
      <c r="H7" s="72" t="str">
        <f>IF(OR(選手情報!E9="",選手情報!F9="",選手情報!I9="",選手情報!P9="",選手情報!R9=""),"",学校情報!$B$2)</f>
        <v/>
      </c>
      <c r="I7" s="72" t="str">
        <f>IF(OR(選手情報!E9="",選手情報!F9="",選手情報!I9="",選手情報!P9="",選手情報!R9=""),"",学校情報!$B$15&amp;"　"&amp;学校情報!$D$15)</f>
        <v/>
      </c>
      <c r="J7" s="72" t="str">
        <f>IF(OR(選手情報!E9="",選手情報!F9="",選手情報!I9="",選手情報!P9="",選手情報!R9=""),"",学校情報!$B$17&amp;"　"&amp;学校情報!$D$17)</f>
        <v/>
      </c>
    </row>
    <row r="8" spans="1:10" ht="19.899999999999999" customHeight="1" x14ac:dyDescent="0.4">
      <c r="A8" s="72">
        <v>7</v>
      </c>
      <c r="B8" s="72" t="str">
        <f>IF(選手情報!E10="","",選手情報!E10)</f>
        <v/>
      </c>
      <c r="C8" s="72" t="str">
        <f>IF(選手情報!F10="","",選手情報!F10)</f>
        <v/>
      </c>
      <c r="D8" s="72" t="str">
        <f>IF(選手情報!I10="","",選手情報!I10)</f>
        <v/>
      </c>
      <c r="E8" s="73" t="str">
        <f>IF(選手情報!P10="","",選手情報!P10)</f>
        <v/>
      </c>
      <c r="F8" s="73" t="str">
        <f>IF(選手情報!R10="","",選手情報!R10)</f>
        <v/>
      </c>
      <c r="G8" s="72" t="str">
        <f>IF(OR(選手情報!E10="",選手情報!F10="",選手情報!I10="",選手情報!P10="",選手情報!R10=""),"",学校情報!$N$8&amp;"高校")</f>
        <v/>
      </c>
      <c r="H8" s="72" t="str">
        <f>IF(OR(選手情報!E10="",選手情報!F10="",選手情報!I10="",選手情報!P10="",選手情報!R10=""),"",学校情報!$B$2)</f>
        <v/>
      </c>
      <c r="I8" s="72" t="str">
        <f>IF(OR(選手情報!E10="",選手情報!F10="",選手情報!I10="",選手情報!P10="",選手情報!R10=""),"",学校情報!$B$15&amp;"　"&amp;学校情報!$D$15)</f>
        <v/>
      </c>
      <c r="J8" s="72" t="str">
        <f>IF(OR(選手情報!E10="",選手情報!F10="",選手情報!I10="",選手情報!P10="",選手情報!R10=""),"",学校情報!$B$17&amp;"　"&amp;学校情報!$D$17)</f>
        <v/>
      </c>
    </row>
    <row r="9" spans="1:10" ht="19.899999999999999" customHeight="1" x14ac:dyDescent="0.4">
      <c r="A9" s="72">
        <v>8</v>
      </c>
      <c r="B9" s="72" t="str">
        <f>IF(選手情報!E11="","",選手情報!E11)</f>
        <v/>
      </c>
      <c r="C9" s="72" t="str">
        <f>IF(選手情報!F11="","",選手情報!F11)</f>
        <v/>
      </c>
      <c r="D9" s="72" t="str">
        <f>IF(選手情報!I11="","",選手情報!I11)</f>
        <v/>
      </c>
      <c r="E9" s="73" t="str">
        <f>IF(選手情報!P11="","",選手情報!P11)</f>
        <v/>
      </c>
      <c r="F9" s="73" t="str">
        <f>IF(選手情報!R11="","",選手情報!R11)</f>
        <v/>
      </c>
      <c r="G9" s="72" t="str">
        <f>IF(OR(選手情報!E11="",選手情報!F11="",選手情報!I11="",選手情報!P11="",選手情報!R11=""),"",学校情報!$N$8&amp;"高校")</f>
        <v/>
      </c>
      <c r="H9" s="72" t="str">
        <f>IF(OR(選手情報!E11="",選手情報!F11="",選手情報!I11="",選手情報!P11="",選手情報!R11=""),"",学校情報!$B$2)</f>
        <v/>
      </c>
      <c r="I9" s="72" t="str">
        <f>IF(OR(選手情報!E11="",選手情報!F11="",選手情報!I11="",選手情報!P11="",選手情報!R11=""),"",学校情報!$B$15&amp;"　"&amp;学校情報!$D$15)</f>
        <v/>
      </c>
      <c r="J9" s="72" t="str">
        <f>IF(OR(選手情報!E11="",選手情報!F11="",選手情報!I11="",選手情報!P11="",選手情報!R11=""),"",学校情報!$B$17&amp;"　"&amp;学校情報!$D$17)</f>
        <v/>
      </c>
    </row>
    <row r="10" spans="1:10" ht="19.899999999999999" customHeight="1" x14ac:dyDescent="0.4">
      <c r="A10" s="72">
        <v>9</v>
      </c>
      <c r="B10" s="72" t="str">
        <f>IF(選手情報!E12="","",選手情報!E12)</f>
        <v/>
      </c>
      <c r="C10" s="72" t="str">
        <f>IF(選手情報!F12="","",選手情報!F12)</f>
        <v/>
      </c>
      <c r="D10" s="72" t="str">
        <f>IF(選手情報!I12="","",選手情報!I12)</f>
        <v/>
      </c>
      <c r="E10" s="73" t="str">
        <f>IF(選手情報!P12="","",選手情報!P12)</f>
        <v/>
      </c>
      <c r="F10" s="73" t="str">
        <f>IF(選手情報!R12="","",選手情報!R12)</f>
        <v/>
      </c>
      <c r="G10" s="72" t="str">
        <f>IF(OR(選手情報!E12="",選手情報!F12="",選手情報!I12="",選手情報!P12="",選手情報!R12=""),"",学校情報!$N$8&amp;"高校")</f>
        <v/>
      </c>
      <c r="H10" s="72" t="str">
        <f>IF(OR(選手情報!E12="",選手情報!F12="",選手情報!I12="",選手情報!P12="",選手情報!R12=""),"",学校情報!$B$2)</f>
        <v/>
      </c>
      <c r="I10" s="72" t="str">
        <f>IF(OR(選手情報!E12="",選手情報!F12="",選手情報!I12="",選手情報!P12="",選手情報!R12=""),"",学校情報!$B$15&amp;"　"&amp;学校情報!$D$15)</f>
        <v/>
      </c>
      <c r="J10" s="72" t="str">
        <f>IF(OR(選手情報!E12="",選手情報!F12="",選手情報!I12="",選手情報!P12="",選手情報!R12=""),"",学校情報!$B$17&amp;"　"&amp;学校情報!$D$17)</f>
        <v/>
      </c>
    </row>
    <row r="11" spans="1:10" ht="19.899999999999999" customHeight="1" x14ac:dyDescent="0.4">
      <c r="A11" s="72">
        <v>10</v>
      </c>
      <c r="B11" s="72" t="str">
        <f>IF(選手情報!E13="","",選手情報!E13)</f>
        <v/>
      </c>
      <c r="C11" s="72" t="str">
        <f>IF(選手情報!F13="","",選手情報!F13)</f>
        <v/>
      </c>
      <c r="D11" s="72" t="str">
        <f>IF(選手情報!I13="","",選手情報!I13)</f>
        <v/>
      </c>
      <c r="E11" s="73" t="str">
        <f>IF(選手情報!P13="","",選手情報!P13)</f>
        <v/>
      </c>
      <c r="F11" s="73" t="str">
        <f>IF(選手情報!R13="","",選手情報!R13)</f>
        <v/>
      </c>
      <c r="G11" s="72" t="str">
        <f>IF(OR(選手情報!E13="",選手情報!F13="",選手情報!I13="",選手情報!P13="",選手情報!R13=""),"",学校情報!$N$8&amp;"高校")</f>
        <v/>
      </c>
      <c r="H11" s="72" t="str">
        <f>IF(OR(選手情報!E13="",選手情報!F13="",選手情報!I13="",選手情報!P13="",選手情報!R13=""),"",学校情報!$B$2)</f>
        <v/>
      </c>
      <c r="I11" s="72" t="str">
        <f>IF(OR(選手情報!E13="",選手情報!F13="",選手情報!I13="",選手情報!P13="",選手情報!R13=""),"",学校情報!$B$15&amp;"　"&amp;学校情報!$D$15)</f>
        <v/>
      </c>
      <c r="J11" s="72" t="str">
        <f>IF(OR(選手情報!E13="",選手情報!F13="",選手情報!I13="",選手情報!P13="",選手情報!R13=""),"",学校情報!$B$17&amp;"　"&amp;学校情報!$D$17)</f>
        <v/>
      </c>
    </row>
    <row r="12" spans="1:10" ht="19.899999999999999" customHeight="1" x14ac:dyDescent="0.4">
      <c r="A12" s="72">
        <v>11</v>
      </c>
      <c r="B12" s="72" t="str">
        <f>IF(選手情報!E14="","",選手情報!E14)</f>
        <v/>
      </c>
      <c r="C12" s="72" t="str">
        <f>IF(選手情報!F14="","",選手情報!F14)</f>
        <v/>
      </c>
      <c r="D12" s="72" t="str">
        <f>IF(選手情報!I14="","",選手情報!I14)</f>
        <v/>
      </c>
      <c r="E12" s="73" t="str">
        <f>IF(選手情報!P14="","",選手情報!P14)</f>
        <v/>
      </c>
      <c r="F12" s="73" t="str">
        <f>IF(選手情報!R14="","",選手情報!R14)</f>
        <v/>
      </c>
      <c r="G12" s="72" t="str">
        <f>IF(OR(選手情報!E14="",選手情報!F14="",選手情報!I14="",選手情報!P14="",選手情報!R14=""),"",学校情報!$N$8&amp;"高校")</f>
        <v/>
      </c>
      <c r="H12" s="72" t="str">
        <f>IF(OR(選手情報!E14="",選手情報!F14="",選手情報!I14="",選手情報!P14="",選手情報!R14=""),"",学校情報!$B$2)</f>
        <v/>
      </c>
      <c r="I12" s="72" t="str">
        <f>IF(OR(選手情報!E14="",選手情報!F14="",選手情報!I14="",選手情報!P14="",選手情報!R14=""),"",学校情報!$B$15&amp;"　"&amp;学校情報!$D$15)</f>
        <v/>
      </c>
      <c r="J12" s="72" t="str">
        <f>IF(OR(選手情報!E14="",選手情報!F14="",選手情報!I14="",選手情報!P14="",選手情報!R14=""),"",学校情報!$B$17&amp;"　"&amp;学校情報!$D$17)</f>
        <v/>
      </c>
    </row>
    <row r="13" spans="1:10" ht="19.899999999999999" customHeight="1" x14ac:dyDescent="0.4">
      <c r="A13" s="72">
        <v>12</v>
      </c>
      <c r="B13" s="72" t="str">
        <f>IF(選手情報!E15="","",選手情報!E15)</f>
        <v/>
      </c>
      <c r="C13" s="72" t="str">
        <f>IF(選手情報!F15="","",選手情報!F15)</f>
        <v/>
      </c>
      <c r="D13" s="72" t="str">
        <f>IF(選手情報!I15="","",選手情報!I15)</f>
        <v/>
      </c>
      <c r="E13" s="73" t="str">
        <f>IF(選手情報!P15="","",選手情報!P15)</f>
        <v/>
      </c>
      <c r="F13" s="73" t="str">
        <f>IF(選手情報!R15="","",選手情報!R15)</f>
        <v/>
      </c>
      <c r="G13" s="72" t="str">
        <f>IF(OR(選手情報!E15="",選手情報!F15="",選手情報!I15="",選手情報!P15="",選手情報!R15=""),"",学校情報!$N$8&amp;"高校")</f>
        <v/>
      </c>
      <c r="H13" s="72" t="str">
        <f>IF(OR(選手情報!E15="",選手情報!F15="",選手情報!I15="",選手情報!P15="",選手情報!R15=""),"",学校情報!$B$2)</f>
        <v/>
      </c>
      <c r="I13" s="72" t="str">
        <f>IF(OR(選手情報!E15="",選手情報!F15="",選手情報!I15="",選手情報!P15="",選手情報!R15=""),"",学校情報!$B$15&amp;"　"&amp;学校情報!$D$15)</f>
        <v/>
      </c>
      <c r="J13" s="72" t="str">
        <f>IF(OR(選手情報!E15="",選手情報!F15="",選手情報!I15="",選手情報!P15="",選手情報!R15=""),"",学校情報!$B$17&amp;"　"&amp;学校情報!$D$17)</f>
        <v/>
      </c>
    </row>
    <row r="14" spans="1:10" ht="19.899999999999999" customHeight="1" x14ac:dyDescent="0.4">
      <c r="A14" s="72">
        <v>13</v>
      </c>
      <c r="B14" s="72" t="str">
        <f>IF(選手情報!E16="","",選手情報!E16)</f>
        <v/>
      </c>
      <c r="C14" s="72" t="str">
        <f>IF(選手情報!F16="","",選手情報!F16)</f>
        <v/>
      </c>
      <c r="D14" s="72" t="str">
        <f>IF(選手情報!I16="","",選手情報!I16)</f>
        <v/>
      </c>
      <c r="E14" s="73" t="str">
        <f>IF(選手情報!P16="","",選手情報!P16)</f>
        <v/>
      </c>
      <c r="F14" s="73" t="str">
        <f>IF(選手情報!R16="","",選手情報!R16)</f>
        <v/>
      </c>
      <c r="G14" s="72" t="str">
        <f>IF(OR(選手情報!E16="",選手情報!F16="",選手情報!I16="",選手情報!P16="",選手情報!R16=""),"",学校情報!$N$8&amp;"高校")</f>
        <v/>
      </c>
      <c r="H14" s="72" t="str">
        <f>IF(OR(選手情報!E16="",選手情報!F16="",選手情報!I16="",選手情報!P16="",選手情報!R16=""),"",学校情報!$B$2)</f>
        <v/>
      </c>
      <c r="I14" s="72" t="str">
        <f>IF(OR(選手情報!E16="",選手情報!F16="",選手情報!I16="",選手情報!P16="",選手情報!R16=""),"",学校情報!$B$15&amp;"　"&amp;学校情報!$D$15)</f>
        <v/>
      </c>
      <c r="J14" s="72" t="str">
        <f>IF(OR(選手情報!E16="",選手情報!F16="",選手情報!I16="",選手情報!P16="",選手情報!R16=""),"",学校情報!$B$17&amp;"　"&amp;学校情報!$D$17)</f>
        <v/>
      </c>
    </row>
    <row r="15" spans="1:10" ht="19.899999999999999" customHeight="1" x14ac:dyDescent="0.4">
      <c r="A15" s="72">
        <v>14</v>
      </c>
      <c r="B15" s="72" t="str">
        <f>IF(選手情報!E17="","",選手情報!E17)</f>
        <v/>
      </c>
      <c r="C15" s="72" t="str">
        <f>IF(選手情報!F17="","",選手情報!F17)</f>
        <v/>
      </c>
      <c r="D15" s="72" t="str">
        <f>IF(選手情報!I17="","",選手情報!I17)</f>
        <v/>
      </c>
      <c r="E15" s="73" t="str">
        <f>IF(選手情報!P17="","",選手情報!P17)</f>
        <v/>
      </c>
      <c r="F15" s="73" t="str">
        <f>IF(選手情報!R17="","",選手情報!R17)</f>
        <v/>
      </c>
      <c r="G15" s="72" t="str">
        <f>IF(OR(選手情報!E17="",選手情報!F17="",選手情報!I17="",選手情報!P17="",選手情報!R17=""),"",学校情報!$N$8&amp;"高校")</f>
        <v/>
      </c>
      <c r="H15" s="72" t="str">
        <f>IF(OR(選手情報!E17="",選手情報!F17="",選手情報!I17="",選手情報!P17="",選手情報!R17=""),"",学校情報!$B$2)</f>
        <v/>
      </c>
      <c r="I15" s="72" t="str">
        <f>IF(OR(選手情報!E17="",選手情報!F17="",選手情報!I17="",選手情報!P17="",選手情報!R17=""),"",学校情報!$B$15&amp;"　"&amp;学校情報!$D$15)</f>
        <v/>
      </c>
      <c r="J15" s="72" t="str">
        <f>IF(OR(選手情報!E17="",選手情報!F17="",選手情報!I17="",選手情報!P17="",選手情報!R17=""),"",学校情報!$B$17&amp;"　"&amp;学校情報!$D$17)</f>
        <v/>
      </c>
    </row>
    <row r="16" spans="1:10" ht="19.899999999999999" customHeight="1" x14ac:dyDescent="0.4">
      <c r="A16" s="72">
        <v>15</v>
      </c>
      <c r="B16" s="72" t="str">
        <f>IF(選手情報!E18="","",選手情報!E18)</f>
        <v/>
      </c>
      <c r="C16" s="72" t="str">
        <f>IF(選手情報!F18="","",選手情報!F18)</f>
        <v/>
      </c>
      <c r="D16" s="72" t="str">
        <f>IF(選手情報!I18="","",選手情報!I18)</f>
        <v/>
      </c>
      <c r="E16" s="73" t="str">
        <f>IF(選手情報!P18="","",選手情報!P18)</f>
        <v/>
      </c>
      <c r="F16" s="73" t="str">
        <f>IF(選手情報!R18="","",選手情報!R18)</f>
        <v/>
      </c>
      <c r="G16" s="72" t="str">
        <f>IF(OR(選手情報!E18="",選手情報!F18="",選手情報!I18="",選手情報!P18="",選手情報!R18=""),"",学校情報!$N$8&amp;"高校")</f>
        <v/>
      </c>
      <c r="H16" s="72" t="str">
        <f>IF(OR(選手情報!E18="",選手情報!F18="",選手情報!I18="",選手情報!P18="",選手情報!R18=""),"",学校情報!$B$2)</f>
        <v/>
      </c>
      <c r="I16" s="72" t="str">
        <f>IF(OR(選手情報!E18="",選手情報!F18="",選手情報!I18="",選手情報!P18="",選手情報!R18=""),"",学校情報!$B$15&amp;"　"&amp;学校情報!$D$15)</f>
        <v/>
      </c>
      <c r="J16" s="72" t="str">
        <f>IF(OR(選手情報!E18="",選手情報!F18="",選手情報!I18="",選手情報!P18="",選手情報!R18=""),"",学校情報!$B$17&amp;"　"&amp;学校情報!$D$17)</f>
        <v/>
      </c>
    </row>
    <row r="17" spans="1:10" ht="19.899999999999999" customHeight="1" x14ac:dyDescent="0.4">
      <c r="A17" s="72">
        <v>16</v>
      </c>
      <c r="B17" s="72" t="str">
        <f>IF(選手情報!E19="","",選手情報!E19)</f>
        <v/>
      </c>
      <c r="C17" s="72" t="str">
        <f>IF(選手情報!F19="","",選手情報!F19)</f>
        <v/>
      </c>
      <c r="D17" s="72" t="str">
        <f>IF(選手情報!I19="","",選手情報!I19)</f>
        <v/>
      </c>
      <c r="E17" s="73" t="str">
        <f>IF(選手情報!P19="","",選手情報!P19)</f>
        <v/>
      </c>
      <c r="F17" s="73" t="str">
        <f>IF(選手情報!R19="","",選手情報!R19)</f>
        <v/>
      </c>
      <c r="G17" s="72" t="str">
        <f>IF(OR(選手情報!E19="",選手情報!F19="",選手情報!I19="",選手情報!P19="",選手情報!R19=""),"",学校情報!$N$8&amp;"高校")</f>
        <v/>
      </c>
      <c r="H17" s="72" t="str">
        <f>IF(OR(選手情報!E19="",選手情報!F19="",選手情報!I19="",選手情報!P19="",選手情報!R19=""),"",学校情報!$B$2)</f>
        <v/>
      </c>
      <c r="I17" s="72" t="str">
        <f>IF(OR(選手情報!E19="",選手情報!F19="",選手情報!I19="",選手情報!P19="",選手情報!R19=""),"",学校情報!$B$15&amp;"　"&amp;学校情報!$D$15)</f>
        <v/>
      </c>
      <c r="J17" s="72" t="str">
        <f>IF(OR(選手情報!E19="",選手情報!F19="",選手情報!I19="",選手情報!P19="",選手情報!R19=""),"",学校情報!$B$17&amp;"　"&amp;学校情報!$D$17)</f>
        <v/>
      </c>
    </row>
    <row r="18" spans="1:10" ht="19.899999999999999" customHeight="1" x14ac:dyDescent="0.4">
      <c r="A18" s="72">
        <v>17</v>
      </c>
      <c r="B18" s="72" t="str">
        <f>IF(選手情報!E20="","",選手情報!E20)</f>
        <v/>
      </c>
      <c r="C18" s="72" t="str">
        <f>IF(選手情報!F20="","",選手情報!F20)</f>
        <v/>
      </c>
      <c r="D18" s="72" t="str">
        <f>IF(選手情報!I20="","",選手情報!I20)</f>
        <v/>
      </c>
      <c r="E18" s="73" t="str">
        <f>IF(選手情報!P20="","",選手情報!P20)</f>
        <v/>
      </c>
      <c r="F18" s="73" t="str">
        <f>IF(選手情報!R20="","",選手情報!R20)</f>
        <v/>
      </c>
      <c r="G18" s="72" t="str">
        <f>IF(OR(選手情報!E20="",選手情報!F20="",選手情報!I20="",選手情報!P20="",選手情報!R20=""),"",学校情報!$N$8&amp;"高校")</f>
        <v/>
      </c>
      <c r="H18" s="72" t="str">
        <f>IF(OR(選手情報!E20="",選手情報!F20="",選手情報!I20="",選手情報!P20="",選手情報!R20=""),"",学校情報!$B$2)</f>
        <v/>
      </c>
      <c r="I18" s="72" t="str">
        <f>IF(OR(選手情報!E20="",選手情報!F20="",選手情報!I20="",選手情報!P20="",選手情報!R20=""),"",学校情報!$B$15&amp;"　"&amp;学校情報!$D$15)</f>
        <v/>
      </c>
      <c r="J18" s="72" t="str">
        <f>IF(OR(選手情報!E20="",選手情報!F20="",選手情報!I20="",選手情報!P20="",選手情報!R20=""),"",学校情報!$B$17&amp;"　"&amp;学校情報!$D$17)</f>
        <v/>
      </c>
    </row>
    <row r="19" spans="1:10" ht="19.899999999999999" customHeight="1" x14ac:dyDescent="0.4">
      <c r="A19" s="72">
        <v>18</v>
      </c>
      <c r="B19" s="72" t="str">
        <f>IF(選手情報!E21="","",選手情報!E21)</f>
        <v/>
      </c>
      <c r="C19" s="72" t="str">
        <f>IF(選手情報!F21="","",選手情報!F21)</f>
        <v/>
      </c>
      <c r="D19" s="72" t="str">
        <f>IF(選手情報!I21="","",選手情報!I21)</f>
        <v/>
      </c>
      <c r="E19" s="73" t="str">
        <f>IF(選手情報!P21="","",選手情報!P21)</f>
        <v/>
      </c>
      <c r="F19" s="73" t="str">
        <f>IF(選手情報!R21="","",選手情報!R21)</f>
        <v/>
      </c>
      <c r="G19" s="72" t="str">
        <f>IF(OR(選手情報!E21="",選手情報!F21="",選手情報!I21="",選手情報!P21="",選手情報!R21=""),"",学校情報!$N$8&amp;"高校")</f>
        <v/>
      </c>
      <c r="H19" s="72" t="str">
        <f>IF(OR(選手情報!E21="",選手情報!F21="",選手情報!I21="",選手情報!P21="",選手情報!R21=""),"",学校情報!$B$2)</f>
        <v/>
      </c>
      <c r="I19" s="72" t="str">
        <f>IF(OR(選手情報!E21="",選手情報!F21="",選手情報!I21="",選手情報!P21="",選手情報!R21=""),"",学校情報!$B$15&amp;"　"&amp;学校情報!$D$15)</f>
        <v/>
      </c>
      <c r="J19" s="72" t="str">
        <f>IF(OR(選手情報!E21="",選手情報!F21="",選手情報!I21="",選手情報!P21="",選手情報!R21=""),"",学校情報!$B$17&amp;"　"&amp;学校情報!$D$17)</f>
        <v/>
      </c>
    </row>
    <row r="20" spans="1:10" ht="19.899999999999999" customHeight="1" x14ac:dyDescent="0.4">
      <c r="A20" s="72">
        <v>19</v>
      </c>
      <c r="B20" s="72" t="str">
        <f>IF(選手情報!E22="","",選手情報!E22)</f>
        <v/>
      </c>
      <c r="C20" s="72" t="str">
        <f>IF(選手情報!F22="","",選手情報!F22)</f>
        <v/>
      </c>
      <c r="D20" s="72" t="str">
        <f>IF(選手情報!I22="","",選手情報!I22)</f>
        <v/>
      </c>
      <c r="E20" s="73" t="str">
        <f>IF(選手情報!P22="","",選手情報!P22)</f>
        <v/>
      </c>
      <c r="F20" s="73" t="str">
        <f>IF(選手情報!R22="","",選手情報!R22)</f>
        <v/>
      </c>
      <c r="G20" s="72" t="str">
        <f>IF(OR(選手情報!E22="",選手情報!F22="",選手情報!I22="",選手情報!P22="",選手情報!R22=""),"",学校情報!$N$8&amp;"高校")</f>
        <v/>
      </c>
      <c r="H20" s="72" t="str">
        <f>IF(OR(選手情報!E22="",選手情報!F22="",選手情報!I22="",選手情報!P22="",選手情報!R22=""),"",学校情報!$B$2)</f>
        <v/>
      </c>
      <c r="I20" s="72" t="str">
        <f>IF(OR(選手情報!E22="",選手情報!F22="",選手情報!I22="",選手情報!P22="",選手情報!R22=""),"",学校情報!$B$15&amp;"　"&amp;学校情報!$D$15)</f>
        <v/>
      </c>
      <c r="J20" s="72" t="str">
        <f>IF(OR(選手情報!E22="",選手情報!F22="",選手情報!I22="",選手情報!P22="",選手情報!R22=""),"",学校情報!$B$17&amp;"　"&amp;学校情報!$D$17)</f>
        <v/>
      </c>
    </row>
    <row r="21" spans="1:10" ht="19.899999999999999" customHeight="1" x14ac:dyDescent="0.4">
      <c r="A21" s="72">
        <v>20</v>
      </c>
      <c r="B21" s="72" t="str">
        <f>IF(選手情報!E23="","",選手情報!E23)</f>
        <v/>
      </c>
      <c r="C21" s="72" t="str">
        <f>IF(選手情報!F23="","",選手情報!F23)</f>
        <v/>
      </c>
      <c r="D21" s="72" t="str">
        <f>IF(選手情報!I23="","",選手情報!I23)</f>
        <v/>
      </c>
      <c r="E21" s="73" t="str">
        <f>IF(選手情報!P23="","",選手情報!P23)</f>
        <v/>
      </c>
      <c r="F21" s="73" t="str">
        <f>IF(選手情報!R23="","",選手情報!R23)</f>
        <v/>
      </c>
      <c r="G21" s="72" t="str">
        <f>IF(OR(選手情報!E23="",選手情報!F23="",選手情報!I23="",選手情報!P23="",選手情報!R23=""),"",学校情報!$N$8&amp;"高校")</f>
        <v/>
      </c>
      <c r="H21" s="72" t="str">
        <f>IF(OR(選手情報!E23="",選手情報!F23="",選手情報!I23="",選手情報!P23="",選手情報!R23=""),"",学校情報!$B$2)</f>
        <v/>
      </c>
      <c r="I21" s="72" t="str">
        <f>IF(OR(選手情報!E23="",選手情報!F23="",選手情報!I23="",選手情報!P23="",選手情報!R23=""),"",学校情報!$B$15&amp;"　"&amp;学校情報!$D$15)</f>
        <v/>
      </c>
      <c r="J21" s="72" t="str">
        <f>IF(OR(選手情報!E23="",選手情報!F23="",選手情報!I23="",選手情報!P23="",選手情報!R23=""),"",学校情報!$B$17&amp;"　"&amp;学校情報!$D$17)</f>
        <v/>
      </c>
    </row>
    <row r="22" spans="1:10" ht="19.899999999999999" customHeight="1" x14ac:dyDescent="0.4">
      <c r="A22" s="72">
        <v>21</v>
      </c>
      <c r="B22" s="72" t="str">
        <f>IF(選手情報!E24="","",選手情報!E24)</f>
        <v/>
      </c>
      <c r="C22" s="72" t="str">
        <f>IF(選手情報!F24="","",選手情報!F24)</f>
        <v/>
      </c>
      <c r="D22" s="72" t="str">
        <f>IF(選手情報!I24="","",選手情報!I24)</f>
        <v/>
      </c>
      <c r="E22" s="73" t="str">
        <f>IF(選手情報!P24="","",選手情報!P24)</f>
        <v/>
      </c>
      <c r="F22" s="73" t="str">
        <f>IF(選手情報!R24="","",選手情報!R24)</f>
        <v/>
      </c>
      <c r="G22" s="72" t="str">
        <f>IF(OR(選手情報!E24="",選手情報!F24="",選手情報!I24="",選手情報!P24="",選手情報!R24=""),"",学校情報!$N$8&amp;"高校")</f>
        <v/>
      </c>
      <c r="H22" s="72" t="str">
        <f>IF(OR(選手情報!E24="",選手情報!F24="",選手情報!I24="",選手情報!P24="",選手情報!R24=""),"",学校情報!$B$2)</f>
        <v/>
      </c>
      <c r="I22" s="72" t="str">
        <f>IF(OR(選手情報!E24="",選手情報!F24="",選手情報!I24="",選手情報!P24="",選手情報!R24=""),"",学校情報!$B$15&amp;"　"&amp;学校情報!$D$15)</f>
        <v/>
      </c>
      <c r="J22" s="72" t="str">
        <f>IF(OR(選手情報!E24="",選手情報!F24="",選手情報!I24="",選手情報!P24="",選手情報!R24=""),"",学校情報!$B$17&amp;"　"&amp;学校情報!$D$17)</f>
        <v/>
      </c>
    </row>
    <row r="23" spans="1:10" ht="19.899999999999999" customHeight="1" x14ac:dyDescent="0.4">
      <c r="A23" s="72">
        <v>22</v>
      </c>
      <c r="B23" s="72" t="str">
        <f>IF(選手情報!E25="","",選手情報!E25)</f>
        <v/>
      </c>
      <c r="C23" s="72" t="str">
        <f>IF(選手情報!F25="","",選手情報!F25)</f>
        <v/>
      </c>
      <c r="D23" s="72" t="str">
        <f>IF(選手情報!I25="","",選手情報!I25)</f>
        <v/>
      </c>
      <c r="E23" s="73" t="str">
        <f>IF(選手情報!P25="","",選手情報!P25)</f>
        <v/>
      </c>
      <c r="F23" s="73" t="str">
        <f>IF(選手情報!R25="","",選手情報!R25)</f>
        <v/>
      </c>
      <c r="G23" s="72" t="str">
        <f>IF(OR(選手情報!E25="",選手情報!F25="",選手情報!I25="",選手情報!P25="",選手情報!R25=""),"",学校情報!$N$8&amp;"高校")</f>
        <v/>
      </c>
      <c r="H23" s="72" t="str">
        <f>IF(OR(選手情報!E25="",選手情報!F25="",選手情報!I25="",選手情報!P25="",選手情報!R25=""),"",学校情報!$B$2)</f>
        <v/>
      </c>
      <c r="I23" s="72" t="str">
        <f>IF(OR(選手情報!E25="",選手情報!F25="",選手情報!I25="",選手情報!P25="",選手情報!R25=""),"",学校情報!$B$15&amp;"　"&amp;学校情報!$D$15)</f>
        <v/>
      </c>
      <c r="J23" s="72" t="str">
        <f>IF(OR(選手情報!E25="",選手情報!F25="",選手情報!I25="",選手情報!P25="",選手情報!R25=""),"",学校情報!$B$17&amp;"　"&amp;学校情報!$D$17)</f>
        <v/>
      </c>
    </row>
    <row r="24" spans="1:10" ht="19.899999999999999" customHeight="1" x14ac:dyDescent="0.4">
      <c r="A24" s="72">
        <v>23</v>
      </c>
      <c r="B24" s="72" t="str">
        <f>IF(選手情報!E26="","",選手情報!E26)</f>
        <v/>
      </c>
      <c r="C24" s="72" t="str">
        <f>IF(選手情報!F26="","",選手情報!F26)</f>
        <v/>
      </c>
      <c r="D24" s="72" t="str">
        <f>IF(選手情報!I26="","",選手情報!I26)</f>
        <v/>
      </c>
      <c r="E24" s="73" t="str">
        <f>IF(選手情報!P26="","",選手情報!P26)</f>
        <v/>
      </c>
      <c r="F24" s="73" t="str">
        <f>IF(選手情報!R26="","",選手情報!R26)</f>
        <v/>
      </c>
      <c r="G24" s="72" t="str">
        <f>IF(OR(選手情報!E26="",選手情報!F26="",選手情報!I26="",選手情報!P26="",選手情報!R26=""),"",学校情報!$N$8&amp;"高校")</f>
        <v/>
      </c>
      <c r="H24" s="72" t="str">
        <f>IF(OR(選手情報!E26="",選手情報!F26="",選手情報!I26="",選手情報!P26="",選手情報!R26=""),"",学校情報!$B$2)</f>
        <v/>
      </c>
      <c r="I24" s="72" t="str">
        <f>IF(OR(選手情報!E26="",選手情報!F26="",選手情報!I26="",選手情報!P26="",選手情報!R26=""),"",学校情報!$B$15&amp;"　"&amp;学校情報!$D$15)</f>
        <v/>
      </c>
      <c r="J24" s="72" t="str">
        <f>IF(OR(選手情報!E26="",選手情報!F26="",選手情報!I26="",選手情報!P26="",選手情報!R26=""),"",学校情報!$B$17&amp;"　"&amp;学校情報!$D$17)</f>
        <v/>
      </c>
    </row>
  </sheetData>
  <sheetProtection algorithmName="SHA-512" hashValue="5/4LViEqEREqOzvku8MjMlq5O8VoaigRPW4QIdF8B5lIXC6VHqP9HU79rzW0QNCv2lCNLY0TksLLYSGMBa8dUg==" saltValue="i7KP2F6GCLZQdBBwcSKzSw==" spinCount="100000" sheet="1" objects="1" scenarios="1"/>
  <phoneticPr fontId="1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80DA189-BDF4-4161-800B-0BEEAEED8163}">
  <sheetPr>
    <tabColor rgb="FFFFC000"/>
  </sheetPr>
  <dimension ref="A1:G17"/>
  <sheetViews>
    <sheetView workbookViewId="0">
      <selection activeCell="B2" sqref="B2"/>
    </sheetView>
  </sheetViews>
  <sheetFormatPr defaultRowHeight="18.75" x14ac:dyDescent="0.4"/>
  <cols>
    <col min="1" max="1" width="3" bestFit="1" customWidth="1"/>
    <col min="2" max="2" width="17.25" customWidth="1"/>
    <col min="3" max="4" width="9.125" customWidth="1"/>
    <col min="5" max="5" width="5.875" customWidth="1"/>
    <col min="6" max="6" width="9.125" customWidth="1"/>
    <col min="7" max="7" width="9.5" customWidth="1"/>
  </cols>
  <sheetData>
    <row r="1" spans="1:7" x14ac:dyDescent="0.4">
      <c r="A1" s="78"/>
      <c r="B1" s="75" t="s">
        <v>1</v>
      </c>
      <c r="C1" s="75" t="s">
        <v>22</v>
      </c>
      <c r="D1" s="75" t="s">
        <v>23</v>
      </c>
      <c r="E1" s="75" t="s">
        <v>19</v>
      </c>
      <c r="F1" s="75" t="s">
        <v>20</v>
      </c>
      <c r="G1" s="75" t="s">
        <v>21</v>
      </c>
    </row>
    <row r="2" spans="1:7" x14ac:dyDescent="0.4">
      <c r="A2" s="75">
        <v>1</v>
      </c>
      <c r="B2" s="72" t="str">
        <f>IF(OR(C2="",D2="",E2="",F2="",G2=""),"",学校情報!$N$8&amp;"高校")</f>
        <v/>
      </c>
      <c r="C2" s="75" t="str">
        <f>IF(個人戦出場選手一覧!E4="","",個人戦出場選手一覧!E4)</f>
        <v/>
      </c>
      <c r="D2" s="75" t="str">
        <f>IF(個人戦出場選手一覧!F4="","",個人戦出場選手一覧!F4)</f>
        <v/>
      </c>
      <c r="E2" s="75" t="str">
        <f>IF(個人戦出場選手一覧!I4="","",個人戦出場選手一覧!I4)</f>
        <v/>
      </c>
      <c r="F2" s="76" t="str">
        <f>IF(個人戦出場選手一覧!P4="","",個人戦出場選手一覧!P4)</f>
        <v/>
      </c>
      <c r="G2" s="77" t="str">
        <f>IF(個人戦出場選手一覧!R4="","",個人戦出場選手一覧!R4)</f>
        <v/>
      </c>
    </row>
    <row r="3" spans="1:7" x14ac:dyDescent="0.4">
      <c r="A3" s="75">
        <v>2</v>
      </c>
      <c r="B3" s="72" t="str">
        <f>IF(OR(C3="",D3="",E3="",F3="",G3=""),"",学校情報!$N$8&amp;"高校")</f>
        <v/>
      </c>
      <c r="C3" s="75" t="str">
        <f>IF(個人戦出場選手一覧!E5="","",個人戦出場選手一覧!E5)</f>
        <v/>
      </c>
      <c r="D3" s="75" t="str">
        <f>IF(個人戦出場選手一覧!F5="","",個人戦出場選手一覧!F5)</f>
        <v/>
      </c>
      <c r="E3" s="75" t="str">
        <f>IF(個人戦出場選手一覧!I5="","",個人戦出場選手一覧!I5)</f>
        <v/>
      </c>
      <c r="F3" s="76" t="str">
        <f>IF(個人戦出場選手一覧!P5="","",個人戦出場選手一覧!P5)</f>
        <v/>
      </c>
      <c r="G3" s="77" t="str">
        <f>IF(個人戦出場選手一覧!R5="","",個人戦出場選手一覧!R5)</f>
        <v/>
      </c>
    </row>
    <row r="4" spans="1:7" x14ac:dyDescent="0.4">
      <c r="A4" s="75">
        <v>3</v>
      </c>
      <c r="B4" s="72" t="str">
        <f>IF(OR(C4="",D4="",E4="",F4="",G4=""),"",学校情報!$N$8&amp;"高校")</f>
        <v/>
      </c>
      <c r="C4" s="75" t="str">
        <f>IF(個人戦出場選手一覧!E6="","",個人戦出場選手一覧!E6)</f>
        <v/>
      </c>
      <c r="D4" s="75" t="str">
        <f>IF(個人戦出場選手一覧!F6="","",個人戦出場選手一覧!F6)</f>
        <v/>
      </c>
      <c r="E4" s="75" t="str">
        <f>IF(個人戦出場選手一覧!I6="","",個人戦出場選手一覧!I6)</f>
        <v/>
      </c>
      <c r="F4" s="76" t="str">
        <f>IF(個人戦出場選手一覧!P6="","",個人戦出場選手一覧!P6)</f>
        <v/>
      </c>
      <c r="G4" s="77" t="str">
        <f>IF(個人戦出場選手一覧!R6="","",個人戦出場選手一覧!R6)</f>
        <v/>
      </c>
    </row>
    <row r="5" spans="1:7" x14ac:dyDescent="0.4">
      <c r="A5" s="75">
        <v>4</v>
      </c>
      <c r="B5" s="72" t="str">
        <f>IF(OR(C5="",D5="",E5="",F5="",G5=""),"",学校情報!$N$8&amp;"高校")</f>
        <v/>
      </c>
      <c r="C5" s="75" t="str">
        <f>IF(個人戦出場選手一覧!E7="","",個人戦出場選手一覧!E7)</f>
        <v/>
      </c>
      <c r="D5" s="75" t="str">
        <f>IF(個人戦出場選手一覧!F7="","",個人戦出場選手一覧!F7)</f>
        <v/>
      </c>
      <c r="E5" s="75" t="str">
        <f>IF(個人戦出場選手一覧!I7="","",個人戦出場選手一覧!I7)</f>
        <v/>
      </c>
      <c r="F5" s="76" t="str">
        <f>IF(個人戦出場選手一覧!P7="","",個人戦出場選手一覧!P7)</f>
        <v/>
      </c>
      <c r="G5" s="77" t="str">
        <f>IF(個人戦出場選手一覧!R7="","",個人戦出場選手一覧!R7)</f>
        <v/>
      </c>
    </row>
    <row r="6" spans="1:7" x14ac:dyDescent="0.4">
      <c r="A6" s="75">
        <v>5</v>
      </c>
      <c r="B6" s="72" t="str">
        <f>IF(OR(C6="",D6="",E6="",F6="",G6=""),"",学校情報!$N$8&amp;"高校")</f>
        <v/>
      </c>
      <c r="C6" s="75" t="str">
        <f>IF(個人戦出場選手一覧!E8="","",個人戦出場選手一覧!E8)</f>
        <v/>
      </c>
      <c r="D6" s="75" t="str">
        <f>IF(個人戦出場選手一覧!F8="","",個人戦出場選手一覧!F8)</f>
        <v/>
      </c>
      <c r="E6" s="75" t="str">
        <f>IF(個人戦出場選手一覧!I8="","",個人戦出場選手一覧!I8)</f>
        <v/>
      </c>
      <c r="F6" s="76" t="str">
        <f>IF(個人戦出場選手一覧!P8="","",個人戦出場選手一覧!P8)</f>
        <v/>
      </c>
      <c r="G6" s="77" t="str">
        <f>IF(個人戦出場選手一覧!R8="","",個人戦出場選手一覧!R8)</f>
        <v/>
      </c>
    </row>
    <row r="7" spans="1:7" x14ac:dyDescent="0.4">
      <c r="A7" s="75">
        <v>6</v>
      </c>
      <c r="B7" s="72" t="str">
        <f>IF(OR(C7="",D7="",E7="",F7="",G7=""),"",学校情報!$N$8&amp;"高校")</f>
        <v/>
      </c>
      <c r="C7" s="75" t="str">
        <f>IF(個人戦出場選手一覧!E9="","",個人戦出場選手一覧!E9)</f>
        <v/>
      </c>
      <c r="D7" s="75" t="str">
        <f>IF(個人戦出場選手一覧!F9="","",個人戦出場選手一覧!F9)</f>
        <v/>
      </c>
      <c r="E7" s="75" t="str">
        <f>IF(個人戦出場選手一覧!I9="","",個人戦出場選手一覧!I9)</f>
        <v/>
      </c>
      <c r="F7" s="76" t="str">
        <f>IF(個人戦出場選手一覧!P9="","",個人戦出場選手一覧!P9)</f>
        <v/>
      </c>
      <c r="G7" s="77" t="str">
        <f>IF(個人戦出場選手一覧!R9="","",個人戦出場選手一覧!R9)</f>
        <v/>
      </c>
    </row>
    <row r="8" spans="1:7" x14ac:dyDescent="0.4">
      <c r="A8" s="75">
        <v>7</v>
      </c>
      <c r="B8" s="72" t="str">
        <f>IF(OR(C8="",D8="",E8="",F8="",G8=""),"",学校情報!$N$8&amp;"高校")</f>
        <v/>
      </c>
      <c r="C8" s="75" t="str">
        <f>IF(個人戦出場選手一覧!E10="","",個人戦出場選手一覧!E10)</f>
        <v/>
      </c>
      <c r="D8" s="75" t="str">
        <f>IF(個人戦出場選手一覧!F10="","",個人戦出場選手一覧!F10)</f>
        <v/>
      </c>
      <c r="E8" s="75" t="str">
        <f>IF(個人戦出場選手一覧!I10="","",個人戦出場選手一覧!I10)</f>
        <v/>
      </c>
      <c r="F8" s="76" t="str">
        <f>IF(個人戦出場選手一覧!P10="","",個人戦出場選手一覧!P10)</f>
        <v/>
      </c>
      <c r="G8" s="77" t="str">
        <f>IF(個人戦出場選手一覧!R10="","",個人戦出場選手一覧!R10)</f>
        <v/>
      </c>
    </row>
    <row r="9" spans="1:7" x14ac:dyDescent="0.4">
      <c r="A9" s="75">
        <v>8</v>
      </c>
      <c r="B9" s="72" t="str">
        <f>IF(OR(C9="",D9="",E9="",F9="",G9=""),"",学校情報!$N$8&amp;"高校")</f>
        <v/>
      </c>
      <c r="C9" s="75" t="str">
        <f>IF(個人戦出場選手一覧!E11="","",個人戦出場選手一覧!E11)</f>
        <v/>
      </c>
      <c r="D9" s="75" t="str">
        <f>IF(個人戦出場選手一覧!F11="","",個人戦出場選手一覧!F11)</f>
        <v/>
      </c>
      <c r="E9" s="75" t="str">
        <f>IF(個人戦出場選手一覧!I11="","",個人戦出場選手一覧!I11)</f>
        <v/>
      </c>
      <c r="F9" s="76" t="str">
        <f>IF(個人戦出場選手一覧!P11="","",個人戦出場選手一覧!P11)</f>
        <v/>
      </c>
      <c r="G9" s="77" t="str">
        <f>IF(個人戦出場選手一覧!R11="","",個人戦出場選手一覧!R11)</f>
        <v/>
      </c>
    </row>
    <row r="10" spans="1:7" x14ac:dyDescent="0.4">
      <c r="A10" s="75">
        <v>9</v>
      </c>
      <c r="B10" s="72" t="str">
        <f>IF(OR(C10="",D10="",E10="",F10="",G10=""),"",学校情報!$N$8&amp;"高校")</f>
        <v/>
      </c>
      <c r="C10" s="75" t="str">
        <f>IF(個人戦出場選手一覧!E12="","",個人戦出場選手一覧!E12)</f>
        <v/>
      </c>
      <c r="D10" s="75" t="str">
        <f>IF(個人戦出場選手一覧!F12="","",個人戦出場選手一覧!F12)</f>
        <v/>
      </c>
      <c r="E10" s="75" t="str">
        <f>IF(個人戦出場選手一覧!I12="","",個人戦出場選手一覧!I12)</f>
        <v/>
      </c>
      <c r="F10" s="76" t="str">
        <f>IF(個人戦出場選手一覧!P12="","",個人戦出場選手一覧!P12)</f>
        <v/>
      </c>
      <c r="G10" s="77" t="str">
        <f>IF(個人戦出場選手一覧!R12="","",個人戦出場選手一覧!R12)</f>
        <v/>
      </c>
    </row>
    <row r="11" spans="1:7" x14ac:dyDescent="0.4">
      <c r="A11" s="75">
        <v>10</v>
      </c>
      <c r="B11" s="72" t="str">
        <f>IF(OR(C11="",D11="",E11="",F11="",G11=""),"",学校情報!$N$8&amp;"高校")</f>
        <v/>
      </c>
      <c r="C11" s="75" t="str">
        <f>IF(個人戦出場選手一覧!E13="","",個人戦出場選手一覧!E13)</f>
        <v/>
      </c>
      <c r="D11" s="75" t="str">
        <f>IF(個人戦出場選手一覧!F13="","",個人戦出場選手一覧!F13)</f>
        <v/>
      </c>
      <c r="E11" s="75" t="str">
        <f>IF(個人戦出場選手一覧!I13="","",個人戦出場選手一覧!I13)</f>
        <v/>
      </c>
      <c r="F11" s="76" t="str">
        <f>IF(個人戦出場選手一覧!P13="","",個人戦出場選手一覧!P13)</f>
        <v/>
      </c>
      <c r="G11" s="77" t="str">
        <f>IF(個人戦出場選手一覧!R13="","",個人戦出場選手一覧!R13)</f>
        <v/>
      </c>
    </row>
    <row r="12" spans="1:7" x14ac:dyDescent="0.4">
      <c r="A12" s="75">
        <v>11</v>
      </c>
      <c r="B12" s="72" t="str">
        <f>IF(OR(C12="",D12="",E12="",F12="",G12=""),"",学校情報!$N$8&amp;"高校")</f>
        <v/>
      </c>
      <c r="C12" s="75" t="str">
        <f>IF(個人戦出場選手一覧!E14="","",個人戦出場選手一覧!E14)</f>
        <v/>
      </c>
      <c r="D12" s="75" t="str">
        <f>IF(個人戦出場選手一覧!F14="","",個人戦出場選手一覧!F14)</f>
        <v/>
      </c>
      <c r="E12" s="75" t="str">
        <f>IF(個人戦出場選手一覧!I14="","",個人戦出場選手一覧!I14)</f>
        <v/>
      </c>
      <c r="F12" s="76" t="str">
        <f>IF(個人戦出場選手一覧!P14="","",個人戦出場選手一覧!P14)</f>
        <v/>
      </c>
      <c r="G12" s="77" t="str">
        <f>IF(個人戦出場選手一覧!R14="","",個人戦出場選手一覧!R14)</f>
        <v/>
      </c>
    </row>
    <row r="13" spans="1:7" x14ac:dyDescent="0.4">
      <c r="A13" s="75">
        <v>12</v>
      </c>
      <c r="B13" s="72" t="str">
        <f>IF(OR(C13="",D13="",E13="",F13="",G13=""),"",学校情報!$N$8&amp;"高校")</f>
        <v/>
      </c>
      <c r="C13" s="75" t="str">
        <f>IF(個人戦出場選手一覧!E15="","",個人戦出場選手一覧!E15)</f>
        <v/>
      </c>
      <c r="D13" s="75" t="str">
        <f>IF(個人戦出場選手一覧!F15="","",個人戦出場選手一覧!F15)</f>
        <v/>
      </c>
      <c r="E13" s="75" t="str">
        <f>IF(個人戦出場選手一覧!I15="","",個人戦出場選手一覧!I15)</f>
        <v/>
      </c>
      <c r="F13" s="76" t="str">
        <f>IF(個人戦出場選手一覧!P15="","",個人戦出場選手一覧!P15)</f>
        <v/>
      </c>
      <c r="G13" s="77" t="str">
        <f>IF(個人戦出場選手一覧!R15="","",個人戦出場選手一覧!R15)</f>
        <v/>
      </c>
    </row>
    <row r="14" spans="1:7" x14ac:dyDescent="0.4">
      <c r="A14" s="75">
        <v>13</v>
      </c>
      <c r="B14" s="72" t="str">
        <f>IF(OR(C14="",D14="",E14="",F14="",G14=""),"",学校情報!$N$8&amp;"高校")</f>
        <v/>
      </c>
      <c r="C14" s="75" t="str">
        <f>IF(個人戦出場選手一覧!E16="","",個人戦出場選手一覧!E16)</f>
        <v/>
      </c>
      <c r="D14" s="75" t="str">
        <f>IF(個人戦出場選手一覧!F16="","",個人戦出場選手一覧!F16)</f>
        <v/>
      </c>
      <c r="E14" s="75" t="str">
        <f>IF(個人戦出場選手一覧!I16="","",個人戦出場選手一覧!I16)</f>
        <v/>
      </c>
      <c r="F14" s="76" t="str">
        <f>IF(個人戦出場選手一覧!P16="","",個人戦出場選手一覧!P16)</f>
        <v/>
      </c>
      <c r="G14" s="77" t="str">
        <f>IF(個人戦出場選手一覧!R16="","",個人戦出場選手一覧!R16)</f>
        <v/>
      </c>
    </row>
    <row r="15" spans="1:7" x14ac:dyDescent="0.4">
      <c r="A15" s="75">
        <v>14</v>
      </c>
      <c r="B15" s="72" t="str">
        <f>IF(OR(C15="",D15="",E15="",F15="",G15=""),"",学校情報!$N$8&amp;"高校")</f>
        <v/>
      </c>
      <c r="C15" s="75" t="str">
        <f>IF(個人戦出場選手一覧!E17="","",個人戦出場選手一覧!E17)</f>
        <v/>
      </c>
      <c r="D15" s="75" t="str">
        <f>IF(個人戦出場選手一覧!F17="","",個人戦出場選手一覧!F17)</f>
        <v/>
      </c>
      <c r="E15" s="75" t="str">
        <f>IF(個人戦出場選手一覧!I17="","",個人戦出場選手一覧!I17)</f>
        <v/>
      </c>
      <c r="F15" s="76" t="str">
        <f>IF(個人戦出場選手一覧!P17="","",個人戦出場選手一覧!P17)</f>
        <v/>
      </c>
      <c r="G15" s="77" t="str">
        <f>IF(個人戦出場選手一覧!R17="","",個人戦出場選手一覧!R17)</f>
        <v/>
      </c>
    </row>
    <row r="16" spans="1:7" x14ac:dyDescent="0.4">
      <c r="A16" s="75">
        <v>15</v>
      </c>
      <c r="B16" s="72" t="str">
        <f>IF(OR(C16="",D16="",E16="",F16="",G16=""),"",学校情報!$N$8&amp;"高校")</f>
        <v/>
      </c>
      <c r="C16" s="75" t="str">
        <f>IF(個人戦出場選手一覧!E18="","",個人戦出場選手一覧!E18)</f>
        <v/>
      </c>
      <c r="D16" s="75" t="str">
        <f>IF(個人戦出場選手一覧!F18="","",個人戦出場選手一覧!F18)</f>
        <v/>
      </c>
      <c r="E16" s="75" t="str">
        <f>IF(個人戦出場選手一覧!I18="","",個人戦出場選手一覧!I18)</f>
        <v/>
      </c>
      <c r="F16" s="76" t="str">
        <f>IF(個人戦出場選手一覧!P18="","",個人戦出場選手一覧!P18)</f>
        <v/>
      </c>
      <c r="G16" s="77" t="str">
        <f>IF(個人戦出場選手一覧!R18="","",個人戦出場選手一覧!R18)</f>
        <v/>
      </c>
    </row>
    <row r="17" spans="1:7" x14ac:dyDescent="0.4">
      <c r="A17" s="75">
        <v>16</v>
      </c>
      <c r="B17" s="72" t="str">
        <f>IF(OR(C17="",D17="",E17="",F17="",G17=""),"",学校情報!$N$8&amp;"高校")</f>
        <v/>
      </c>
      <c r="C17" s="75" t="str">
        <f>IF(個人戦出場選手一覧!E19="","",個人戦出場選手一覧!E19)</f>
        <v/>
      </c>
      <c r="D17" s="75" t="str">
        <f>IF(個人戦出場選手一覧!F19="","",個人戦出場選手一覧!F19)</f>
        <v/>
      </c>
      <c r="E17" s="75" t="str">
        <f>IF(個人戦出場選手一覧!I19="","",個人戦出場選手一覧!I19)</f>
        <v/>
      </c>
      <c r="F17" s="76" t="str">
        <f>IF(個人戦出場選手一覧!P19="","",個人戦出場選手一覧!P19)</f>
        <v/>
      </c>
      <c r="G17" s="76" t="str">
        <f>IF(個人戦出場選手一覧!R19="","",個人戦出場選手一覧!R19)</f>
        <v/>
      </c>
    </row>
  </sheetData>
  <sheetProtection algorithmName="SHA-512" hashValue="Fjk2nt8aUxrEEZVRhxshiq303+sxZO9dQ1cFnF1KwZPshd+Oi3IPp94dYJpyOF+5H694vnbesCS3VYd4Z1slPA==" saltValue="2JHKrSifs6MFVa/z2S7oEw==" spinCount="100000" sheet="1" objects="1" scenarios="1"/>
  <phoneticPr fontId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FACB8A-3A01-4E61-8402-934DA055346B}">
  <sheetPr>
    <tabColor rgb="FFFFFF99"/>
  </sheetPr>
  <dimension ref="A5:T22"/>
  <sheetViews>
    <sheetView showGridLines="0" topLeftCell="A4" workbookViewId="0"/>
  </sheetViews>
  <sheetFormatPr defaultRowHeight="18.75" x14ac:dyDescent="0.4"/>
  <cols>
    <col min="1" max="1" width="20.875" style="7" customWidth="1"/>
    <col min="2" max="9" width="4.125" style="7" customWidth="1"/>
    <col min="10" max="10" width="12.375" style="7" bestFit="1" customWidth="1"/>
    <col min="11" max="12" width="4.125" style="7" customWidth="1"/>
    <col min="13" max="13" width="9.5" style="7" bestFit="1" customWidth="1"/>
    <col min="14" max="14" width="7.625" style="7" customWidth="1"/>
    <col min="15" max="20" width="4.125" style="7" customWidth="1"/>
    <col min="21" max="16384" width="9" style="7"/>
  </cols>
  <sheetData>
    <row r="5" spans="1:20" ht="19.5" thickBot="1" x14ac:dyDescent="0.45">
      <c r="A5" s="49" t="s">
        <v>76</v>
      </c>
      <c r="B5" s="48" t="s">
        <v>122</v>
      </c>
      <c r="C5" s="48" t="s">
        <v>77</v>
      </c>
    </row>
    <row r="6" spans="1:20" ht="19.5" thickBot="1" x14ac:dyDescent="0.45">
      <c r="A6" s="8" t="s">
        <v>3</v>
      </c>
      <c r="B6" s="168" t="s">
        <v>13</v>
      </c>
      <c r="C6" s="169"/>
      <c r="D6" s="10" t="s">
        <v>51</v>
      </c>
      <c r="G6" s="138" t="s">
        <v>59</v>
      </c>
      <c r="H6" s="139"/>
      <c r="I6" s="97"/>
      <c r="J6" s="59" t="s">
        <v>4</v>
      </c>
      <c r="M6" s="22" t="s">
        <v>58</v>
      </c>
      <c r="N6" s="23" t="s">
        <v>74</v>
      </c>
      <c r="O6" s="58">
        <v>7</v>
      </c>
      <c r="P6" s="9" t="s">
        <v>35</v>
      </c>
      <c r="Q6" s="58">
        <v>6</v>
      </c>
      <c r="R6" s="9" t="s">
        <v>57</v>
      </c>
      <c r="S6" s="58">
        <v>1</v>
      </c>
      <c r="T6" s="10" t="s">
        <v>37</v>
      </c>
    </row>
    <row r="7" spans="1:20" ht="19.5" thickBot="1" x14ac:dyDescent="0.45"/>
    <row r="8" spans="1:20" x14ac:dyDescent="0.4">
      <c r="A8" s="25" t="s">
        <v>0</v>
      </c>
      <c r="B8" s="170" t="s">
        <v>117</v>
      </c>
      <c r="C8" s="171"/>
      <c r="D8" s="171"/>
      <c r="E8" s="171"/>
      <c r="F8" s="171"/>
      <c r="G8" s="171"/>
      <c r="H8" s="171"/>
      <c r="I8" s="171"/>
      <c r="J8" s="171"/>
      <c r="K8" s="171"/>
      <c r="L8" s="171"/>
      <c r="M8" s="171"/>
      <c r="N8" s="171"/>
      <c r="O8" s="171"/>
      <c r="P8" s="171"/>
      <c r="Q8" s="128" t="s">
        <v>67</v>
      </c>
      <c r="R8" s="128"/>
      <c r="S8" s="128"/>
      <c r="T8" s="129"/>
    </row>
    <row r="9" spans="1:20" ht="30.4" customHeight="1" thickBot="1" x14ac:dyDescent="0.45">
      <c r="A9" s="26" t="s">
        <v>1</v>
      </c>
      <c r="B9" s="175" t="s">
        <v>118</v>
      </c>
      <c r="C9" s="176"/>
      <c r="D9" s="176"/>
      <c r="E9" s="176"/>
      <c r="F9" s="176"/>
      <c r="G9" s="176"/>
      <c r="H9" s="176"/>
      <c r="I9" s="176"/>
      <c r="J9" s="176"/>
      <c r="K9" s="176"/>
      <c r="L9" s="176"/>
      <c r="M9" s="176"/>
      <c r="N9" s="176"/>
      <c r="O9" s="176"/>
      <c r="P9" s="176"/>
      <c r="Q9" s="130" t="s">
        <v>75</v>
      </c>
      <c r="R9" s="130"/>
      <c r="S9" s="130"/>
      <c r="T9" s="131"/>
    </row>
    <row r="10" spans="1:20" x14ac:dyDescent="0.4">
      <c r="A10" s="93" t="s">
        <v>2</v>
      </c>
      <c r="B10" s="29" t="s">
        <v>55</v>
      </c>
      <c r="C10" s="172" t="s">
        <v>92</v>
      </c>
      <c r="D10" s="172"/>
      <c r="E10" s="28" t="s">
        <v>52</v>
      </c>
      <c r="F10" s="172" t="s">
        <v>93</v>
      </c>
      <c r="G10" s="172"/>
      <c r="H10" s="28"/>
      <c r="I10" s="28"/>
      <c r="J10" s="28"/>
      <c r="K10" s="28"/>
      <c r="L10" s="28"/>
      <c r="M10" s="28"/>
      <c r="N10" s="28"/>
      <c r="O10" s="28"/>
      <c r="P10" s="28"/>
      <c r="Q10" s="28"/>
      <c r="R10" s="28"/>
      <c r="S10" s="28"/>
      <c r="T10" s="30"/>
    </row>
    <row r="11" spans="1:20" ht="33.950000000000003" customHeight="1" thickBot="1" x14ac:dyDescent="0.45">
      <c r="A11" s="94"/>
      <c r="B11" s="173" t="s">
        <v>94</v>
      </c>
      <c r="C11" s="173"/>
      <c r="D11" s="173"/>
      <c r="E11" s="173"/>
      <c r="F11" s="173"/>
      <c r="G11" s="173"/>
      <c r="H11" s="173"/>
      <c r="I11" s="173"/>
      <c r="J11" s="173"/>
      <c r="K11" s="173"/>
      <c r="L11" s="173"/>
      <c r="M11" s="173"/>
      <c r="N11" s="173"/>
      <c r="O11" s="173"/>
      <c r="P11" s="173"/>
      <c r="Q11" s="173"/>
      <c r="R11" s="173"/>
      <c r="S11" s="173"/>
      <c r="T11" s="174"/>
    </row>
    <row r="12" spans="1:20" ht="19.5" thickBot="1" x14ac:dyDescent="0.45">
      <c r="A12" s="11" t="s">
        <v>8</v>
      </c>
      <c r="B12" s="165" t="s">
        <v>96</v>
      </c>
      <c r="C12" s="166"/>
      <c r="D12" s="9" t="s">
        <v>52</v>
      </c>
      <c r="E12" s="166" t="s">
        <v>97</v>
      </c>
      <c r="F12" s="166"/>
      <c r="G12" s="9" t="s">
        <v>52</v>
      </c>
      <c r="H12" s="166" t="s">
        <v>98</v>
      </c>
      <c r="I12" s="167"/>
      <c r="J12" s="107" t="s">
        <v>120</v>
      </c>
      <c r="K12" s="108"/>
      <c r="L12" s="108"/>
      <c r="M12" s="109"/>
      <c r="N12" s="158" t="s">
        <v>119</v>
      </c>
      <c r="O12" s="158"/>
      <c r="P12" s="158"/>
      <c r="Q12" s="158"/>
      <c r="R12" s="158"/>
      <c r="S12" s="108" t="s">
        <v>116</v>
      </c>
      <c r="T12" s="115"/>
    </row>
    <row r="13" spans="1:20" ht="19.5" thickBot="1" x14ac:dyDescent="0.45">
      <c r="A13" s="11" t="s">
        <v>9</v>
      </c>
      <c r="B13" s="165" t="s">
        <v>99</v>
      </c>
      <c r="C13" s="166"/>
      <c r="D13" s="9" t="s">
        <v>52</v>
      </c>
      <c r="E13" s="166" t="s">
        <v>100</v>
      </c>
      <c r="F13" s="166"/>
      <c r="G13" s="9" t="s">
        <v>52</v>
      </c>
      <c r="H13" s="166" t="s">
        <v>101</v>
      </c>
      <c r="I13" s="167"/>
      <c r="J13" s="148"/>
      <c r="K13" s="149"/>
      <c r="L13" s="149"/>
      <c r="M13" s="150"/>
      <c r="N13" s="159"/>
      <c r="O13" s="159"/>
      <c r="P13" s="159"/>
      <c r="Q13" s="159"/>
      <c r="R13" s="159"/>
      <c r="S13" s="149"/>
      <c r="T13" s="160"/>
    </row>
    <row r="14" spans="1:20" ht="19.5" thickBot="1" x14ac:dyDescent="0.45">
      <c r="A14" s="12" t="s">
        <v>123</v>
      </c>
      <c r="B14" s="155" t="s">
        <v>129</v>
      </c>
      <c r="C14" s="156"/>
      <c r="D14" s="156"/>
      <c r="E14" s="156"/>
      <c r="F14" s="156"/>
      <c r="G14" s="156"/>
      <c r="H14" s="156"/>
      <c r="I14" s="156"/>
      <c r="J14" s="156"/>
      <c r="K14" s="156"/>
      <c r="L14" s="156"/>
      <c r="M14" s="156"/>
      <c r="N14" s="156"/>
      <c r="O14" s="156"/>
      <c r="P14" s="156"/>
      <c r="Q14" s="156"/>
      <c r="R14" s="156"/>
      <c r="S14" s="156"/>
      <c r="T14" s="157"/>
    </row>
    <row r="15" spans="1:20" ht="19.5" thickBot="1" x14ac:dyDescent="0.45">
      <c r="A15" s="27"/>
    </row>
    <row r="16" spans="1:20" ht="19.5" thickBot="1" x14ac:dyDescent="0.45">
      <c r="A16" s="24"/>
      <c r="B16" s="95" t="s">
        <v>22</v>
      </c>
      <c r="C16" s="96"/>
      <c r="D16" s="97" t="s">
        <v>23</v>
      </c>
      <c r="E16" s="98"/>
    </row>
    <row r="17" spans="1:11" ht="19.5" thickBot="1" x14ac:dyDescent="0.45">
      <c r="A17" s="12" t="s">
        <v>15</v>
      </c>
      <c r="B17" s="161" t="s">
        <v>109</v>
      </c>
      <c r="C17" s="162"/>
      <c r="D17" s="163" t="s">
        <v>108</v>
      </c>
      <c r="E17" s="164"/>
      <c r="J17" s="57"/>
      <c r="K17" s="56" t="s">
        <v>90</v>
      </c>
    </row>
    <row r="18" spans="1:11" ht="19.5" thickBot="1" x14ac:dyDescent="0.45">
      <c r="A18" s="12" t="s">
        <v>107</v>
      </c>
      <c r="B18" s="161" t="s">
        <v>110</v>
      </c>
      <c r="C18" s="162"/>
      <c r="D18" s="163" t="s">
        <v>112</v>
      </c>
      <c r="E18" s="164"/>
      <c r="J18" s="47"/>
      <c r="K18" s="56" t="s">
        <v>91</v>
      </c>
    </row>
    <row r="19" spans="1:11" ht="19.5" thickBot="1" x14ac:dyDescent="0.45">
      <c r="A19" s="12" t="s">
        <v>16</v>
      </c>
      <c r="B19" s="161" t="s">
        <v>111</v>
      </c>
      <c r="C19" s="162"/>
      <c r="D19" s="163" t="s">
        <v>113</v>
      </c>
      <c r="E19" s="164"/>
      <c r="J19" s="56" t="s">
        <v>95</v>
      </c>
    </row>
    <row r="20" spans="1:11" ht="19.5" thickBot="1" x14ac:dyDescent="0.45">
      <c r="A20" s="70" t="s">
        <v>17</v>
      </c>
      <c r="B20" s="151" t="s">
        <v>130</v>
      </c>
      <c r="C20" s="152"/>
      <c r="D20" s="153" t="s">
        <v>114</v>
      </c>
      <c r="E20" s="154"/>
    </row>
    <row r="21" spans="1:11" ht="19.5" thickBot="1" x14ac:dyDescent="0.45">
      <c r="A21" s="12" t="s">
        <v>127</v>
      </c>
      <c r="B21" s="144" t="s">
        <v>131</v>
      </c>
      <c r="C21" s="145"/>
      <c r="D21" s="146" t="s">
        <v>115</v>
      </c>
      <c r="E21" s="147"/>
    </row>
    <row r="22" spans="1:11" ht="19.5" thickBot="1" x14ac:dyDescent="0.45">
      <c r="A22" s="11" t="s">
        <v>128</v>
      </c>
      <c r="B22" s="140" t="s">
        <v>132</v>
      </c>
      <c r="C22" s="141"/>
      <c r="D22" s="142" t="s">
        <v>133</v>
      </c>
      <c r="E22" s="143"/>
    </row>
  </sheetData>
  <sheetProtection algorithmName="SHA-512" hashValue="oxriLb9A1SgUNjJLvcScMSrteaNRejaa8M1UDYGTu3N7aod7c+La0sE400frTmiv2Sfme/47WZl+mCAPLEoGYQ==" saltValue="wbpqxYMnuiu1zTBnO/+2cA==" spinCount="100000" sheet="1" objects="1" scenarios="1" selectLockedCells="1" selectUnlockedCells="1"/>
  <mergeCells count="34">
    <mergeCell ref="A10:A11"/>
    <mergeCell ref="C10:D10"/>
    <mergeCell ref="F10:G10"/>
    <mergeCell ref="B11:T11"/>
    <mergeCell ref="Q8:T8"/>
    <mergeCell ref="B9:P9"/>
    <mergeCell ref="Q9:T9"/>
    <mergeCell ref="B12:C12"/>
    <mergeCell ref="E12:F12"/>
    <mergeCell ref="H12:I12"/>
    <mergeCell ref="B6:C6"/>
    <mergeCell ref="G6:I6"/>
    <mergeCell ref="B8:P8"/>
    <mergeCell ref="B13:C13"/>
    <mergeCell ref="E13:F13"/>
    <mergeCell ref="H13:I13"/>
    <mergeCell ref="B16:C16"/>
    <mergeCell ref="D16:E16"/>
    <mergeCell ref="B22:C22"/>
    <mergeCell ref="D22:E22"/>
    <mergeCell ref="B21:C21"/>
    <mergeCell ref="D21:E21"/>
    <mergeCell ref="J12:M13"/>
    <mergeCell ref="B20:C20"/>
    <mergeCell ref="D20:E20"/>
    <mergeCell ref="B14:T14"/>
    <mergeCell ref="N12:R13"/>
    <mergeCell ref="S12:T13"/>
    <mergeCell ref="B18:C18"/>
    <mergeCell ref="D18:E18"/>
    <mergeCell ref="B19:C19"/>
    <mergeCell ref="D19:E19"/>
    <mergeCell ref="B17:C17"/>
    <mergeCell ref="D17:E17"/>
  </mergeCells>
  <phoneticPr fontId="1"/>
  <hyperlinks>
    <hyperlink ref="B14" r:id="rId1" xr:uid="{2CF5C339-B864-451B-8FA1-0CC9E1F60AC9}"/>
  </hyperlinks>
  <pageMargins left="0.7" right="0.7" top="0.75" bottom="0.75" header="0.3" footer="0.3"/>
  <drawing r:id="rId2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 xr:uid="{6522CFF6-36A7-49D9-A947-880B4BDA686F}">
          <x14:formula1>
            <xm:f>リスト!$J$1:$J$50</xm:f>
          </x14:formula1>
          <xm:sqref>O6</xm:sqref>
        </x14:dataValidation>
        <x14:dataValidation type="list" allowBlank="1" showInputMessage="1" showErrorMessage="1" xr:uid="{896B71CC-3786-4EE6-92A6-12E525A426A9}">
          <x14:formula1>
            <xm:f>リスト!$B$1:$B$5</xm:f>
          </x14:formula1>
          <xm:sqref>J6</xm:sqref>
        </x14:dataValidation>
        <x14:dataValidation type="list" allowBlank="1" showInputMessage="1" showErrorMessage="1" xr:uid="{CED37C34-831F-4E53-B7F9-CE94F0A89305}">
          <x14:formula1>
            <xm:f>リスト!$G$1:$G$31</xm:f>
          </x14:formula1>
          <xm:sqref>S6</xm:sqref>
        </x14:dataValidation>
        <x14:dataValidation type="list" allowBlank="1" showInputMessage="1" showErrorMessage="1" xr:uid="{61AB0CC0-B40C-4037-8857-511328FEFB7B}">
          <x14:formula1>
            <xm:f>リスト!$F$1:$F$12</xm:f>
          </x14:formula1>
          <xm:sqref>Q6</xm:sqref>
        </x14:dataValidation>
        <x14:dataValidation type="list" allowBlank="1" showInputMessage="1" showErrorMessage="1" xr:uid="{275E38CD-E4BA-4A9E-8D05-0D1694F8BE9A}">
          <x14:formula1>
            <xm:f>リスト!$A$1:$A$4</xm:f>
          </x14:formula1>
          <xm:sqref>B6:C6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1157A28-D587-4EF3-BA75-9E190974E753}">
  <sheetPr>
    <tabColor rgb="FFCCFF99"/>
  </sheetPr>
  <dimension ref="B2:T26"/>
  <sheetViews>
    <sheetView showGridLines="0" zoomScale="85" zoomScaleNormal="85" workbookViewId="0">
      <selection activeCell="B4" sqref="B4"/>
    </sheetView>
  </sheetViews>
  <sheetFormatPr defaultRowHeight="18.75" x14ac:dyDescent="0.4"/>
  <cols>
    <col min="1" max="1" width="9" style="14"/>
    <col min="2" max="2" width="12.375" style="14" customWidth="1"/>
    <col min="3" max="3" width="12.375" style="14" bestFit="1" customWidth="1"/>
    <col min="4" max="4" width="15.375" style="14" bestFit="1" customWidth="1"/>
    <col min="5" max="8" width="15.875" style="14" customWidth="1"/>
    <col min="9" max="9" width="9" style="14"/>
    <col min="10" max="10" width="6.75" style="14" bestFit="1" customWidth="1"/>
    <col min="11" max="11" width="3" style="14" bestFit="1" customWidth="1"/>
    <col min="12" max="12" width="4" style="14" bestFit="1" customWidth="1"/>
    <col min="13" max="13" width="3" style="14" bestFit="1" customWidth="1"/>
    <col min="14" max="14" width="4" style="14" bestFit="1" customWidth="1"/>
    <col min="15" max="15" width="3" style="14" bestFit="1" customWidth="1"/>
    <col min="16" max="16" width="9" style="14"/>
    <col min="17" max="17" width="3" style="14" bestFit="1" customWidth="1"/>
    <col min="18" max="18" width="9" style="14" customWidth="1"/>
    <col min="19" max="19" width="3" style="14" bestFit="1" customWidth="1"/>
    <col min="20" max="20" width="12.375" style="14" bestFit="1" customWidth="1"/>
    <col min="21" max="16384" width="9" style="14"/>
  </cols>
  <sheetData>
    <row r="2" spans="2:20" x14ac:dyDescent="0.4">
      <c r="B2" s="177" t="s">
        <v>18</v>
      </c>
      <c r="C2" s="177" t="s">
        <v>26</v>
      </c>
      <c r="D2" s="178" t="s">
        <v>71</v>
      </c>
      <c r="E2" s="177" t="s">
        <v>48</v>
      </c>
      <c r="F2" s="177"/>
      <c r="G2" s="177" t="s">
        <v>49</v>
      </c>
      <c r="H2" s="177"/>
      <c r="I2" s="177" t="s">
        <v>19</v>
      </c>
      <c r="J2" s="177" t="s">
        <v>38</v>
      </c>
      <c r="K2" s="177"/>
      <c r="L2" s="177"/>
      <c r="M2" s="177"/>
      <c r="N2" s="177"/>
      <c r="O2" s="177"/>
      <c r="P2" s="177" t="s">
        <v>20</v>
      </c>
      <c r="Q2" s="177"/>
      <c r="R2" s="177" t="s">
        <v>21</v>
      </c>
      <c r="S2" s="177"/>
      <c r="T2" s="177" t="s">
        <v>34</v>
      </c>
    </row>
    <row r="3" spans="2:20" x14ac:dyDescent="0.4">
      <c r="B3" s="177"/>
      <c r="C3" s="177"/>
      <c r="D3" s="179"/>
      <c r="E3" s="13" t="s">
        <v>22</v>
      </c>
      <c r="F3" s="18" t="s">
        <v>23</v>
      </c>
      <c r="G3" s="13" t="s">
        <v>22</v>
      </c>
      <c r="H3" s="18" t="s">
        <v>23</v>
      </c>
      <c r="I3" s="177"/>
      <c r="J3" s="177"/>
      <c r="K3" s="177"/>
      <c r="L3" s="177"/>
      <c r="M3" s="177"/>
      <c r="N3" s="177"/>
      <c r="O3" s="177"/>
      <c r="P3" s="177"/>
      <c r="Q3" s="177"/>
      <c r="R3" s="177"/>
      <c r="S3" s="177"/>
      <c r="T3" s="177"/>
    </row>
    <row r="4" spans="2:20" ht="22.5" customHeight="1" x14ac:dyDescent="0.4">
      <c r="B4" s="50"/>
      <c r="C4" s="50"/>
      <c r="D4" s="51"/>
      <c r="E4" s="19"/>
      <c r="F4" s="20"/>
      <c r="G4" s="19"/>
      <c r="H4" s="20"/>
      <c r="I4" s="51"/>
      <c r="J4" s="52"/>
      <c r="K4" s="1" t="s">
        <v>35</v>
      </c>
      <c r="L4" s="53"/>
      <c r="M4" s="1" t="s">
        <v>36</v>
      </c>
      <c r="N4" s="53"/>
      <c r="O4" s="3" t="s">
        <v>37</v>
      </c>
      <c r="P4" s="2"/>
      <c r="Q4" s="4" t="s">
        <v>25</v>
      </c>
      <c r="R4" s="17"/>
      <c r="S4" s="4" t="s">
        <v>24</v>
      </c>
      <c r="T4" s="5"/>
    </row>
    <row r="5" spans="2:20" ht="22.5" customHeight="1" x14ac:dyDescent="0.4">
      <c r="B5" s="50"/>
      <c r="C5" s="50"/>
      <c r="D5" s="51"/>
      <c r="E5" s="19"/>
      <c r="F5" s="20"/>
      <c r="G5" s="19"/>
      <c r="H5" s="20"/>
      <c r="I5" s="51"/>
      <c r="J5" s="52"/>
      <c r="K5" s="1" t="s">
        <v>35</v>
      </c>
      <c r="L5" s="53"/>
      <c r="M5" s="1" t="s">
        <v>36</v>
      </c>
      <c r="N5" s="53"/>
      <c r="O5" s="3" t="s">
        <v>37</v>
      </c>
      <c r="P5" s="2"/>
      <c r="Q5" s="4" t="s">
        <v>25</v>
      </c>
      <c r="R5" s="17"/>
      <c r="S5" s="4" t="s">
        <v>24</v>
      </c>
      <c r="T5" s="5"/>
    </row>
    <row r="6" spans="2:20" ht="22.5" customHeight="1" x14ac:dyDescent="0.4">
      <c r="B6" s="50"/>
      <c r="C6" s="50"/>
      <c r="D6" s="51"/>
      <c r="E6" s="19"/>
      <c r="F6" s="20"/>
      <c r="G6" s="19"/>
      <c r="H6" s="20"/>
      <c r="I6" s="51"/>
      <c r="J6" s="52"/>
      <c r="K6" s="1" t="s">
        <v>35</v>
      </c>
      <c r="L6" s="53"/>
      <c r="M6" s="1" t="s">
        <v>36</v>
      </c>
      <c r="N6" s="53"/>
      <c r="O6" s="3" t="s">
        <v>37</v>
      </c>
      <c r="P6" s="2"/>
      <c r="Q6" s="4" t="s">
        <v>25</v>
      </c>
      <c r="R6" s="17"/>
      <c r="S6" s="4" t="s">
        <v>24</v>
      </c>
      <c r="T6" s="5"/>
    </row>
    <row r="7" spans="2:20" ht="22.5" customHeight="1" x14ac:dyDescent="0.4">
      <c r="B7" s="50"/>
      <c r="C7" s="50"/>
      <c r="D7" s="51"/>
      <c r="E7" s="19"/>
      <c r="F7" s="20"/>
      <c r="G7" s="19"/>
      <c r="H7" s="20"/>
      <c r="I7" s="51"/>
      <c r="J7" s="52"/>
      <c r="K7" s="1" t="s">
        <v>35</v>
      </c>
      <c r="L7" s="53"/>
      <c r="M7" s="1" t="s">
        <v>36</v>
      </c>
      <c r="N7" s="53"/>
      <c r="O7" s="3" t="s">
        <v>37</v>
      </c>
      <c r="P7" s="2"/>
      <c r="Q7" s="4" t="s">
        <v>25</v>
      </c>
      <c r="R7" s="17"/>
      <c r="S7" s="4" t="s">
        <v>24</v>
      </c>
      <c r="T7" s="5"/>
    </row>
    <row r="8" spans="2:20" ht="22.5" customHeight="1" x14ac:dyDescent="0.4">
      <c r="B8" s="50"/>
      <c r="C8" s="50"/>
      <c r="D8" s="51"/>
      <c r="E8" s="19"/>
      <c r="F8" s="20"/>
      <c r="G8" s="19"/>
      <c r="H8" s="20"/>
      <c r="I8" s="51"/>
      <c r="J8" s="52"/>
      <c r="K8" s="1" t="s">
        <v>35</v>
      </c>
      <c r="L8" s="53"/>
      <c r="M8" s="1" t="s">
        <v>36</v>
      </c>
      <c r="N8" s="53"/>
      <c r="O8" s="3" t="s">
        <v>37</v>
      </c>
      <c r="P8" s="2"/>
      <c r="Q8" s="4" t="s">
        <v>25</v>
      </c>
      <c r="R8" s="17"/>
      <c r="S8" s="4" t="s">
        <v>24</v>
      </c>
      <c r="T8" s="5"/>
    </row>
    <row r="9" spans="2:20" ht="22.5" customHeight="1" x14ac:dyDescent="0.4">
      <c r="B9" s="50"/>
      <c r="C9" s="50"/>
      <c r="D9" s="51"/>
      <c r="E9" s="19"/>
      <c r="F9" s="20"/>
      <c r="G9" s="19"/>
      <c r="H9" s="20"/>
      <c r="I9" s="51"/>
      <c r="J9" s="52"/>
      <c r="K9" s="1" t="s">
        <v>35</v>
      </c>
      <c r="L9" s="53"/>
      <c r="M9" s="1" t="s">
        <v>36</v>
      </c>
      <c r="N9" s="53"/>
      <c r="O9" s="3" t="s">
        <v>37</v>
      </c>
      <c r="P9" s="2"/>
      <c r="Q9" s="4" t="s">
        <v>25</v>
      </c>
      <c r="R9" s="17"/>
      <c r="S9" s="4" t="s">
        <v>24</v>
      </c>
      <c r="T9" s="5"/>
    </row>
    <row r="10" spans="2:20" ht="22.5" customHeight="1" x14ac:dyDescent="0.4">
      <c r="B10" s="50"/>
      <c r="C10" s="50"/>
      <c r="D10" s="51"/>
      <c r="E10" s="19"/>
      <c r="F10" s="20"/>
      <c r="G10" s="19"/>
      <c r="H10" s="20"/>
      <c r="I10" s="51"/>
      <c r="J10" s="52"/>
      <c r="K10" s="1" t="s">
        <v>35</v>
      </c>
      <c r="L10" s="53"/>
      <c r="M10" s="1" t="s">
        <v>36</v>
      </c>
      <c r="N10" s="53"/>
      <c r="O10" s="3" t="s">
        <v>37</v>
      </c>
      <c r="P10" s="2"/>
      <c r="Q10" s="4" t="s">
        <v>25</v>
      </c>
      <c r="R10" s="17"/>
      <c r="S10" s="4" t="s">
        <v>24</v>
      </c>
      <c r="T10" s="5"/>
    </row>
    <row r="11" spans="2:20" ht="22.5" customHeight="1" x14ac:dyDescent="0.4">
      <c r="B11" s="50"/>
      <c r="C11" s="50"/>
      <c r="D11" s="51"/>
      <c r="E11" s="19"/>
      <c r="F11" s="20"/>
      <c r="G11" s="19"/>
      <c r="H11" s="20"/>
      <c r="I11" s="51"/>
      <c r="J11" s="52"/>
      <c r="K11" s="1" t="s">
        <v>35</v>
      </c>
      <c r="L11" s="53"/>
      <c r="M11" s="1" t="s">
        <v>36</v>
      </c>
      <c r="N11" s="53"/>
      <c r="O11" s="3" t="s">
        <v>37</v>
      </c>
      <c r="P11" s="2"/>
      <c r="Q11" s="4" t="s">
        <v>25</v>
      </c>
      <c r="R11" s="17"/>
      <c r="S11" s="4" t="s">
        <v>24</v>
      </c>
      <c r="T11" s="5"/>
    </row>
    <row r="12" spans="2:20" ht="22.5" customHeight="1" x14ac:dyDescent="0.4">
      <c r="B12" s="50"/>
      <c r="C12" s="50"/>
      <c r="D12" s="51"/>
      <c r="E12" s="19"/>
      <c r="F12" s="20"/>
      <c r="G12" s="19"/>
      <c r="H12" s="20"/>
      <c r="I12" s="51"/>
      <c r="J12" s="52"/>
      <c r="K12" s="1" t="s">
        <v>35</v>
      </c>
      <c r="L12" s="53"/>
      <c r="M12" s="1" t="s">
        <v>36</v>
      </c>
      <c r="N12" s="53"/>
      <c r="O12" s="3" t="s">
        <v>37</v>
      </c>
      <c r="P12" s="2"/>
      <c r="Q12" s="4" t="s">
        <v>25</v>
      </c>
      <c r="R12" s="17"/>
      <c r="S12" s="4" t="s">
        <v>24</v>
      </c>
      <c r="T12" s="5"/>
    </row>
    <row r="13" spans="2:20" ht="22.5" customHeight="1" x14ac:dyDescent="0.4">
      <c r="B13" s="50"/>
      <c r="C13" s="50"/>
      <c r="D13" s="51"/>
      <c r="E13" s="19"/>
      <c r="F13" s="20"/>
      <c r="G13" s="19"/>
      <c r="H13" s="20"/>
      <c r="I13" s="51"/>
      <c r="J13" s="52"/>
      <c r="K13" s="1" t="s">
        <v>35</v>
      </c>
      <c r="L13" s="53"/>
      <c r="M13" s="1" t="s">
        <v>36</v>
      </c>
      <c r="N13" s="53"/>
      <c r="O13" s="3" t="s">
        <v>37</v>
      </c>
      <c r="P13" s="2"/>
      <c r="Q13" s="4" t="s">
        <v>25</v>
      </c>
      <c r="R13" s="17"/>
      <c r="S13" s="4" t="s">
        <v>24</v>
      </c>
      <c r="T13" s="5"/>
    </row>
    <row r="14" spans="2:20" ht="22.5" customHeight="1" x14ac:dyDescent="0.4">
      <c r="B14" s="50"/>
      <c r="C14" s="50"/>
      <c r="D14" s="51"/>
      <c r="E14" s="19"/>
      <c r="F14" s="20"/>
      <c r="G14" s="19"/>
      <c r="H14" s="20"/>
      <c r="I14" s="51"/>
      <c r="J14" s="52"/>
      <c r="K14" s="1" t="s">
        <v>35</v>
      </c>
      <c r="L14" s="53"/>
      <c r="M14" s="1" t="s">
        <v>36</v>
      </c>
      <c r="N14" s="53"/>
      <c r="O14" s="3" t="s">
        <v>37</v>
      </c>
      <c r="P14" s="2"/>
      <c r="Q14" s="4" t="s">
        <v>25</v>
      </c>
      <c r="R14" s="17"/>
      <c r="S14" s="4" t="s">
        <v>24</v>
      </c>
      <c r="T14" s="5"/>
    </row>
    <row r="15" spans="2:20" ht="22.5" customHeight="1" x14ac:dyDescent="0.4">
      <c r="B15" s="50"/>
      <c r="C15" s="50"/>
      <c r="D15" s="51"/>
      <c r="E15" s="19"/>
      <c r="F15" s="20"/>
      <c r="G15" s="19"/>
      <c r="H15" s="20"/>
      <c r="I15" s="51"/>
      <c r="J15" s="52"/>
      <c r="K15" s="1" t="s">
        <v>35</v>
      </c>
      <c r="L15" s="53"/>
      <c r="M15" s="1" t="s">
        <v>36</v>
      </c>
      <c r="N15" s="53"/>
      <c r="O15" s="3" t="s">
        <v>37</v>
      </c>
      <c r="P15" s="2"/>
      <c r="Q15" s="4" t="s">
        <v>25</v>
      </c>
      <c r="R15" s="17"/>
      <c r="S15" s="4" t="s">
        <v>24</v>
      </c>
      <c r="T15" s="5"/>
    </row>
    <row r="16" spans="2:20" ht="22.5" customHeight="1" x14ac:dyDescent="0.4">
      <c r="B16" s="50"/>
      <c r="C16" s="50"/>
      <c r="D16" s="51"/>
      <c r="E16" s="19"/>
      <c r="F16" s="20"/>
      <c r="G16" s="19"/>
      <c r="H16" s="20"/>
      <c r="I16" s="51"/>
      <c r="J16" s="52"/>
      <c r="K16" s="1" t="s">
        <v>35</v>
      </c>
      <c r="L16" s="53"/>
      <c r="M16" s="1" t="s">
        <v>36</v>
      </c>
      <c r="N16" s="53"/>
      <c r="O16" s="3" t="s">
        <v>37</v>
      </c>
      <c r="P16" s="2"/>
      <c r="Q16" s="4" t="s">
        <v>25</v>
      </c>
      <c r="R16" s="17"/>
      <c r="S16" s="4" t="s">
        <v>24</v>
      </c>
      <c r="T16" s="5"/>
    </row>
    <row r="17" spans="2:20" ht="22.5" customHeight="1" x14ac:dyDescent="0.4">
      <c r="B17" s="50"/>
      <c r="C17" s="50"/>
      <c r="D17" s="51"/>
      <c r="E17" s="19"/>
      <c r="F17" s="20"/>
      <c r="G17" s="19"/>
      <c r="H17" s="20"/>
      <c r="I17" s="51"/>
      <c r="J17" s="52"/>
      <c r="K17" s="1" t="s">
        <v>35</v>
      </c>
      <c r="L17" s="53"/>
      <c r="M17" s="1" t="s">
        <v>36</v>
      </c>
      <c r="N17" s="53"/>
      <c r="O17" s="3" t="s">
        <v>37</v>
      </c>
      <c r="P17" s="2"/>
      <c r="Q17" s="4" t="s">
        <v>25</v>
      </c>
      <c r="R17" s="17"/>
      <c r="S17" s="4" t="s">
        <v>24</v>
      </c>
      <c r="T17" s="5"/>
    </row>
    <row r="18" spans="2:20" ht="22.5" customHeight="1" x14ac:dyDescent="0.4">
      <c r="B18" s="50"/>
      <c r="C18" s="50"/>
      <c r="D18" s="51"/>
      <c r="E18" s="19"/>
      <c r="F18" s="20"/>
      <c r="G18" s="19"/>
      <c r="H18" s="20"/>
      <c r="I18" s="51"/>
      <c r="J18" s="52"/>
      <c r="K18" s="1" t="s">
        <v>35</v>
      </c>
      <c r="L18" s="53"/>
      <c r="M18" s="1" t="s">
        <v>36</v>
      </c>
      <c r="N18" s="53"/>
      <c r="O18" s="3" t="s">
        <v>37</v>
      </c>
      <c r="P18" s="2"/>
      <c r="Q18" s="4" t="s">
        <v>25</v>
      </c>
      <c r="R18" s="17"/>
      <c r="S18" s="4" t="s">
        <v>24</v>
      </c>
      <c r="T18" s="5"/>
    </row>
    <row r="19" spans="2:20" ht="22.5" customHeight="1" x14ac:dyDescent="0.4">
      <c r="B19" s="50"/>
      <c r="C19" s="50"/>
      <c r="D19" s="51"/>
      <c r="E19" s="19"/>
      <c r="F19" s="20"/>
      <c r="G19" s="19"/>
      <c r="H19" s="20"/>
      <c r="I19" s="51"/>
      <c r="J19" s="52"/>
      <c r="K19" s="1" t="s">
        <v>35</v>
      </c>
      <c r="L19" s="53"/>
      <c r="M19" s="1" t="s">
        <v>36</v>
      </c>
      <c r="N19" s="53"/>
      <c r="O19" s="3" t="s">
        <v>37</v>
      </c>
      <c r="P19" s="2"/>
      <c r="Q19" s="4" t="s">
        <v>25</v>
      </c>
      <c r="R19" s="17"/>
      <c r="S19" s="4" t="s">
        <v>24</v>
      </c>
      <c r="T19" s="5"/>
    </row>
    <row r="20" spans="2:20" ht="22.35" customHeight="1" x14ac:dyDescent="0.4">
      <c r="B20" s="50"/>
      <c r="C20" s="50"/>
      <c r="D20" s="51"/>
      <c r="E20" s="19"/>
      <c r="F20" s="20"/>
      <c r="G20" s="19"/>
      <c r="H20" s="20"/>
      <c r="I20" s="51"/>
      <c r="J20" s="52"/>
      <c r="K20" s="1" t="s">
        <v>35</v>
      </c>
      <c r="L20" s="53"/>
      <c r="M20" s="1" t="s">
        <v>36</v>
      </c>
      <c r="N20" s="53"/>
      <c r="O20" s="3" t="s">
        <v>37</v>
      </c>
      <c r="P20" s="2"/>
      <c r="Q20" s="4" t="s">
        <v>25</v>
      </c>
      <c r="R20" s="17"/>
      <c r="S20" s="4" t="s">
        <v>24</v>
      </c>
      <c r="T20" s="5"/>
    </row>
    <row r="21" spans="2:20" ht="22.35" customHeight="1" x14ac:dyDescent="0.4">
      <c r="B21" s="50"/>
      <c r="C21" s="50"/>
      <c r="D21" s="51"/>
      <c r="E21" s="19"/>
      <c r="F21" s="20"/>
      <c r="G21" s="19"/>
      <c r="H21" s="20"/>
      <c r="I21" s="51"/>
      <c r="J21" s="52"/>
      <c r="K21" s="1" t="s">
        <v>35</v>
      </c>
      <c r="L21" s="53"/>
      <c r="M21" s="1" t="s">
        <v>36</v>
      </c>
      <c r="N21" s="53"/>
      <c r="O21" s="3" t="s">
        <v>37</v>
      </c>
      <c r="P21" s="2"/>
      <c r="Q21" s="4" t="s">
        <v>25</v>
      </c>
      <c r="R21" s="17"/>
      <c r="S21" s="4" t="s">
        <v>24</v>
      </c>
      <c r="T21" s="5"/>
    </row>
    <row r="22" spans="2:20" ht="22.35" customHeight="1" x14ac:dyDescent="0.4">
      <c r="B22" s="50"/>
      <c r="C22" s="50"/>
      <c r="D22" s="51"/>
      <c r="E22" s="19"/>
      <c r="F22" s="20"/>
      <c r="G22" s="19"/>
      <c r="H22" s="20"/>
      <c r="I22" s="51"/>
      <c r="J22" s="52"/>
      <c r="K22" s="1" t="s">
        <v>35</v>
      </c>
      <c r="L22" s="53"/>
      <c r="M22" s="1" t="s">
        <v>36</v>
      </c>
      <c r="N22" s="53"/>
      <c r="O22" s="3" t="s">
        <v>37</v>
      </c>
      <c r="P22" s="2"/>
      <c r="Q22" s="4" t="s">
        <v>25</v>
      </c>
      <c r="R22" s="17"/>
      <c r="S22" s="4" t="s">
        <v>24</v>
      </c>
      <c r="T22" s="5"/>
    </row>
    <row r="23" spans="2:20" ht="22.35" customHeight="1" x14ac:dyDescent="0.4">
      <c r="B23" s="50"/>
      <c r="C23" s="50"/>
      <c r="D23" s="51"/>
      <c r="E23" s="19"/>
      <c r="F23" s="20"/>
      <c r="G23" s="19"/>
      <c r="H23" s="20"/>
      <c r="I23" s="51"/>
      <c r="J23" s="52"/>
      <c r="K23" s="1" t="s">
        <v>35</v>
      </c>
      <c r="L23" s="53"/>
      <c r="M23" s="1" t="s">
        <v>36</v>
      </c>
      <c r="N23" s="53"/>
      <c r="O23" s="3" t="s">
        <v>37</v>
      </c>
      <c r="P23" s="2"/>
      <c r="Q23" s="4" t="s">
        <v>25</v>
      </c>
      <c r="R23" s="17"/>
      <c r="S23" s="4" t="s">
        <v>24</v>
      </c>
      <c r="T23" s="5"/>
    </row>
    <row r="24" spans="2:20" ht="22.35" customHeight="1" x14ac:dyDescent="0.4">
      <c r="B24" s="50"/>
      <c r="C24" s="50"/>
      <c r="D24" s="51"/>
      <c r="E24" s="19"/>
      <c r="F24" s="20"/>
      <c r="G24" s="19"/>
      <c r="H24" s="20"/>
      <c r="I24" s="51"/>
      <c r="J24" s="52"/>
      <c r="K24" s="1" t="s">
        <v>35</v>
      </c>
      <c r="L24" s="53"/>
      <c r="M24" s="1" t="s">
        <v>36</v>
      </c>
      <c r="N24" s="53"/>
      <c r="O24" s="3" t="s">
        <v>37</v>
      </c>
      <c r="P24" s="2"/>
      <c r="Q24" s="4" t="s">
        <v>25</v>
      </c>
      <c r="R24" s="17"/>
      <c r="S24" s="4" t="s">
        <v>24</v>
      </c>
      <c r="T24" s="5"/>
    </row>
    <row r="25" spans="2:20" ht="22.35" customHeight="1" x14ac:dyDescent="0.4">
      <c r="B25" s="50"/>
      <c r="C25" s="50"/>
      <c r="D25" s="51"/>
      <c r="E25" s="19"/>
      <c r="F25" s="20"/>
      <c r="G25" s="19"/>
      <c r="H25" s="20"/>
      <c r="I25" s="51"/>
      <c r="J25" s="52"/>
      <c r="K25" s="1" t="s">
        <v>35</v>
      </c>
      <c r="L25" s="53"/>
      <c r="M25" s="1" t="s">
        <v>36</v>
      </c>
      <c r="N25" s="53"/>
      <c r="O25" s="3" t="s">
        <v>37</v>
      </c>
      <c r="P25" s="2"/>
      <c r="Q25" s="4" t="s">
        <v>25</v>
      </c>
      <c r="R25" s="17"/>
      <c r="S25" s="4" t="s">
        <v>24</v>
      </c>
      <c r="T25" s="5"/>
    </row>
    <row r="26" spans="2:20" ht="22.35" customHeight="1" x14ac:dyDescent="0.4">
      <c r="B26" s="50"/>
      <c r="C26" s="50"/>
      <c r="D26" s="51"/>
      <c r="E26" s="19"/>
      <c r="F26" s="20"/>
      <c r="G26" s="19"/>
      <c r="H26" s="20"/>
      <c r="I26" s="51"/>
      <c r="J26" s="52"/>
      <c r="K26" s="1" t="s">
        <v>35</v>
      </c>
      <c r="L26" s="53"/>
      <c r="M26" s="1" t="s">
        <v>36</v>
      </c>
      <c r="N26" s="53"/>
      <c r="O26" s="3" t="s">
        <v>37</v>
      </c>
      <c r="P26" s="2"/>
      <c r="Q26" s="4" t="s">
        <v>25</v>
      </c>
      <c r="R26" s="17"/>
      <c r="S26" s="4" t="s">
        <v>24</v>
      </c>
      <c r="T26" s="5"/>
    </row>
  </sheetData>
  <dataConsolidate/>
  <mergeCells count="10">
    <mergeCell ref="R2:S3"/>
    <mergeCell ref="T2:T3"/>
    <mergeCell ref="E2:F2"/>
    <mergeCell ref="G2:H2"/>
    <mergeCell ref="B2:B3"/>
    <mergeCell ref="C2:C3"/>
    <mergeCell ref="I2:I3"/>
    <mergeCell ref="J2:O3"/>
    <mergeCell ref="P2:Q3"/>
    <mergeCell ref="D2:D3"/>
  </mergeCells>
  <phoneticPr fontId="1"/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7DDCFADF-0556-43D3-9ACB-E95001DA93EE}">
          <x14:formula1>
            <xm:f>リスト!$H$1:$H$16</xm:f>
          </x14:formula1>
          <xm:sqref>B4:B26</xm:sqref>
        </x14:dataValidation>
        <x14:dataValidation type="list" allowBlank="1" showInputMessage="1" showErrorMessage="1" xr:uid="{5A521164-1A9E-4173-B507-751AA8D71CFC}">
          <x14:formula1>
            <xm:f>リスト!$C$1:$C$3</xm:f>
          </x14:formula1>
          <xm:sqref>I4:I26</xm:sqref>
        </x14:dataValidation>
        <x14:dataValidation type="list" allowBlank="1" showInputMessage="1" showErrorMessage="1" xr:uid="{266BEE39-136F-438A-8460-16CF677D1E44}">
          <x14:formula1>
            <xm:f>リスト!$D$1:$D$8</xm:f>
          </x14:formula1>
          <xm:sqref>C4:C26</xm:sqref>
        </x14:dataValidation>
        <x14:dataValidation type="list" allowBlank="1" showInputMessage="1" showErrorMessage="1" xr:uid="{85697D3C-6D95-4B54-9E88-BED49C9FC69D}">
          <x14:formula1>
            <xm:f>リスト!$F$1:$F$12</xm:f>
          </x14:formula1>
          <xm:sqref>L4:L26</xm:sqref>
        </x14:dataValidation>
        <x14:dataValidation type="list" allowBlank="1" showInputMessage="1" showErrorMessage="1" xr:uid="{0AE04924-D208-49E1-898F-07BFA7ECE9FB}">
          <x14:formula1>
            <xm:f>リスト!$G$1:$G$31</xm:f>
          </x14:formula1>
          <xm:sqref>N4:N26</xm:sqref>
        </x14:dataValidation>
        <x14:dataValidation type="list" allowBlank="1" showInputMessage="1" showErrorMessage="1" xr:uid="{E0AA9F1F-93E4-474C-BA58-B23BFAC1FD8A}">
          <x14:formula1>
            <xm:f>リスト!$E$1:$E$44</xm:f>
          </x14:formula1>
          <xm:sqref>J4:J26</xm:sqref>
        </x14:dataValidation>
        <x14:dataValidation type="list" allowBlank="1" showInputMessage="1" showErrorMessage="1" xr:uid="{07E56C94-2491-4A32-A4BD-AD538848792F}">
          <x14:formula1>
            <xm:f>リスト!$I$1:$I$2</xm:f>
          </x14:formula1>
          <xm:sqref>D4:D26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2B4DE7-DAB6-48EB-8C30-C70D769EA1D4}">
  <sheetPr>
    <tabColor rgb="FFCCFF99"/>
  </sheetPr>
  <dimension ref="B1:T51"/>
  <sheetViews>
    <sheetView showGridLines="0" zoomScale="85" zoomScaleNormal="85" workbookViewId="0"/>
  </sheetViews>
  <sheetFormatPr defaultRowHeight="18.75" x14ac:dyDescent="0.4"/>
  <cols>
    <col min="1" max="1" width="9" style="14"/>
    <col min="2" max="2" width="12.375" style="14" customWidth="1"/>
    <col min="3" max="3" width="12.375" style="14" bestFit="1" customWidth="1"/>
    <col min="4" max="4" width="15.375" style="14" bestFit="1" customWidth="1"/>
    <col min="5" max="8" width="15.875" style="14" customWidth="1"/>
    <col min="9" max="9" width="9" style="14"/>
    <col min="10" max="10" width="6.75" style="14" bestFit="1" customWidth="1"/>
    <col min="11" max="11" width="3" style="14" bestFit="1" customWidth="1"/>
    <col min="12" max="12" width="4" style="14" bestFit="1" customWidth="1"/>
    <col min="13" max="13" width="3" style="14" bestFit="1" customWidth="1"/>
    <col min="14" max="14" width="4" style="14" bestFit="1" customWidth="1"/>
    <col min="15" max="15" width="3" style="14" bestFit="1" customWidth="1"/>
    <col min="16" max="16" width="9" style="14"/>
    <col min="17" max="17" width="3" style="14" bestFit="1" customWidth="1"/>
    <col min="18" max="18" width="9" style="14" customWidth="1"/>
    <col min="19" max="19" width="3" style="14" bestFit="1" customWidth="1"/>
    <col min="20" max="20" width="12.375" style="14" bestFit="1" customWidth="1"/>
    <col min="21" max="16384" width="9" style="14"/>
  </cols>
  <sheetData>
    <row r="1" spans="2:20" x14ac:dyDescent="0.4">
      <c r="B1" s="69" t="s">
        <v>105</v>
      </c>
    </row>
    <row r="2" spans="2:20" x14ac:dyDescent="0.4">
      <c r="C2" s="57"/>
      <c r="D2" s="14" t="s">
        <v>90</v>
      </c>
    </row>
    <row r="3" spans="2:20" x14ac:dyDescent="0.4">
      <c r="C3" s="47"/>
      <c r="D3" s="14" t="s">
        <v>91</v>
      </c>
    </row>
    <row r="4" spans="2:20" x14ac:dyDescent="0.4">
      <c r="C4" s="14" t="s">
        <v>106</v>
      </c>
    </row>
    <row r="6" spans="2:20" x14ac:dyDescent="0.4">
      <c r="B6" s="60" t="s">
        <v>102</v>
      </c>
    </row>
    <row r="7" spans="2:20" x14ac:dyDescent="0.4">
      <c r="B7" s="60"/>
    </row>
    <row r="8" spans="2:20" x14ac:dyDescent="0.4">
      <c r="B8" s="60"/>
    </row>
    <row r="9" spans="2:20" x14ac:dyDescent="0.4">
      <c r="B9" s="60"/>
    </row>
    <row r="10" spans="2:20" x14ac:dyDescent="0.4">
      <c r="B10" s="60"/>
    </row>
    <row r="11" spans="2:20" x14ac:dyDescent="0.4">
      <c r="B11" s="60"/>
    </row>
    <row r="12" spans="2:20" x14ac:dyDescent="0.4">
      <c r="B12" s="60"/>
    </row>
    <row r="13" spans="2:20" x14ac:dyDescent="0.4">
      <c r="B13" s="177" t="s">
        <v>18</v>
      </c>
      <c r="C13" s="177" t="s">
        <v>26</v>
      </c>
      <c r="D13" s="178" t="s">
        <v>71</v>
      </c>
      <c r="E13" s="177" t="s">
        <v>48</v>
      </c>
      <c r="F13" s="177"/>
      <c r="G13" s="177" t="s">
        <v>0</v>
      </c>
      <c r="H13" s="177"/>
      <c r="I13" s="177" t="s">
        <v>19</v>
      </c>
      <c r="J13" s="177" t="s">
        <v>38</v>
      </c>
      <c r="K13" s="177"/>
      <c r="L13" s="177"/>
      <c r="M13" s="177"/>
      <c r="N13" s="177"/>
      <c r="O13" s="177"/>
      <c r="P13" s="177" t="s">
        <v>20</v>
      </c>
      <c r="Q13" s="177"/>
      <c r="R13" s="177" t="s">
        <v>21</v>
      </c>
      <c r="S13" s="177"/>
      <c r="T13" s="177" t="s">
        <v>34</v>
      </c>
    </row>
    <row r="14" spans="2:20" x14ac:dyDescent="0.4">
      <c r="B14" s="177"/>
      <c r="C14" s="177"/>
      <c r="D14" s="179"/>
      <c r="E14" s="13" t="s">
        <v>22</v>
      </c>
      <c r="F14" s="18" t="s">
        <v>23</v>
      </c>
      <c r="G14" s="13" t="s">
        <v>22</v>
      </c>
      <c r="H14" s="18" t="s">
        <v>23</v>
      </c>
      <c r="I14" s="177"/>
      <c r="J14" s="177"/>
      <c r="K14" s="177"/>
      <c r="L14" s="177"/>
      <c r="M14" s="177"/>
      <c r="N14" s="177"/>
      <c r="O14" s="177"/>
      <c r="P14" s="177"/>
      <c r="Q14" s="177"/>
      <c r="R14" s="177"/>
      <c r="S14" s="177"/>
      <c r="T14" s="177"/>
    </row>
    <row r="15" spans="2:20" x14ac:dyDescent="0.4">
      <c r="B15" s="61">
        <v>3</v>
      </c>
      <c r="C15" s="61" t="s">
        <v>29</v>
      </c>
      <c r="D15" s="62" t="s">
        <v>72</v>
      </c>
      <c r="E15" s="63" t="s">
        <v>78</v>
      </c>
      <c r="F15" s="64" t="s">
        <v>81</v>
      </c>
      <c r="G15" s="63" t="s">
        <v>84</v>
      </c>
      <c r="H15" s="64" t="s">
        <v>87</v>
      </c>
      <c r="I15" s="62">
        <v>1</v>
      </c>
      <c r="J15" s="62">
        <v>2009</v>
      </c>
      <c r="K15" s="1" t="s">
        <v>35</v>
      </c>
      <c r="L15" s="65">
        <v>6</v>
      </c>
      <c r="M15" s="1" t="s">
        <v>36</v>
      </c>
      <c r="N15" s="65">
        <v>2</v>
      </c>
      <c r="O15" s="3" t="s">
        <v>37</v>
      </c>
      <c r="P15" s="66">
        <v>161</v>
      </c>
      <c r="Q15" s="4" t="s">
        <v>25</v>
      </c>
      <c r="R15" s="67">
        <v>98</v>
      </c>
      <c r="S15" s="4" t="s">
        <v>24</v>
      </c>
      <c r="T15" s="68">
        <v>1111</v>
      </c>
    </row>
    <row r="16" spans="2:20" x14ac:dyDescent="0.4">
      <c r="B16" s="61">
        <v>1</v>
      </c>
      <c r="C16" s="61" t="s">
        <v>27</v>
      </c>
      <c r="D16" s="62" t="s">
        <v>72</v>
      </c>
      <c r="E16" s="63" t="s">
        <v>79</v>
      </c>
      <c r="F16" s="64" t="s">
        <v>82</v>
      </c>
      <c r="G16" s="63" t="s">
        <v>85</v>
      </c>
      <c r="H16" s="64" t="s">
        <v>88</v>
      </c>
      <c r="I16" s="62">
        <v>2</v>
      </c>
      <c r="J16" s="62">
        <v>2008</v>
      </c>
      <c r="K16" s="1" t="s">
        <v>35</v>
      </c>
      <c r="L16" s="65">
        <v>6</v>
      </c>
      <c r="M16" s="1" t="s">
        <v>36</v>
      </c>
      <c r="N16" s="65">
        <v>7</v>
      </c>
      <c r="O16" s="3" t="s">
        <v>37</v>
      </c>
      <c r="P16" s="66">
        <v>176</v>
      </c>
      <c r="Q16" s="4" t="s">
        <v>25</v>
      </c>
      <c r="R16" s="67">
        <v>95.3</v>
      </c>
      <c r="S16" s="4" t="s">
        <v>24</v>
      </c>
      <c r="T16" s="68">
        <v>2222</v>
      </c>
    </row>
    <row r="17" spans="2:20" x14ac:dyDescent="0.4">
      <c r="B17" s="61">
        <v>2</v>
      </c>
      <c r="C17" s="61" t="s">
        <v>32</v>
      </c>
      <c r="D17" s="62" t="s">
        <v>72</v>
      </c>
      <c r="E17" s="63" t="s">
        <v>80</v>
      </c>
      <c r="F17" s="64" t="s">
        <v>83</v>
      </c>
      <c r="G17" s="63" t="s">
        <v>86</v>
      </c>
      <c r="H17" s="64" t="s">
        <v>89</v>
      </c>
      <c r="I17" s="62">
        <v>3</v>
      </c>
      <c r="J17" s="62">
        <v>2007</v>
      </c>
      <c r="K17" s="1" t="s">
        <v>35</v>
      </c>
      <c r="L17" s="65">
        <v>5</v>
      </c>
      <c r="M17" s="1" t="s">
        <v>36</v>
      </c>
      <c r="N17" s="65">
        <v>30</v>
      </c>
      <c r="O17" s="3" t="s">
        <v>37</v>
      </c>
      <c r="P17" s="66">
        <v>187</v>
      </c>
      <c r="Q17" s="4" t="s">
        <v>25</v>
      </c>
      <c r="R17" s="67">
        <v>65.2</v>
      </c>
      <c r="S17" s="4" t="s">
        <v>24</v>
      </c>
      <c r="T17" s="68">
        <v>3333</v>
      </c>
    </row>
    <row r="25" spans="2:20" x14ac:dyDescent="0.4">
      <c r="B25" s="60" t="s">
        <v>103</v>
      </c>
    </row>
    <row r="26" spans="2:20" x14ac:dyDescent="0.4">
      <c r="B26" s="60"/>
    </row>
    <row r="27" spans="2:20" x14ac:dyDescent="0.4">
      <c r="B27" s="60"/>
    </row>
    <row r="28" spans="2:20" x14ac:dyDescent="0.4">
      <c r="B28" s="60"/>
    </row>
    <row r="29" spans="2:20" x14ac:dyDescent="0.4">
      <c r="B29" s="60"/>
    </row>
    <row r="30" spans="2:20" x14ac:dyDescent="0.4">
      <c r="B30" s="60"/>
    </row>
    <row r="31" spans="2:20" x14ac:dyDescent="0.4">
      <c r="B31" s="60"/>
    </row>
    <row r="32" spans="2:20" x14ac:dyDescent="0.4">
      <c r="B32" s="177" t="s">
        <v>18</v>
      </c>
      <c r="C32" s="177" t="s">
        <v>26</v>
      </c>
      <c r="D32" s="178" t="s">
        <v>71</v>
      </c>
      <c r="E32" s="177" t="s">
        <v>48</v>
      </c>
      <c r="F32" s="177"/>
      <c r="G32" s="177" t="s">
        <v>0</v>
      </c>
      <c r="H32" s="177"/>
      <c r="I32" s="177" t="s">
        <v>19</v>
      </c>
      <c r="J32" s="177" t="s">
        <v>38</v>
      </c>
      <c r="K32" s="177"/>
      <c r="L32" s="177"/>
      <c r="M32" s="177"/>
      <c r="N32" s="177"/>
      <c r="O32" s="177"/>
      <c r="P32" s="177" t="s">
        <v>20</v>
      </c>
      <c r="Q32" s="177"/>
      <c r="R32" s="177" t="s">
        <v>21</v>
      </c>
      <c r="S32" s="177"/>
      <c r="T32" s="177" t="s">
        <v>34</v>
      </c>
    </row>
    <row r="33" spans="2:20" x14ac:dyDescent="0.4">
      <c r="B33" s="177"/>
      <c r="C33" s="177"/>
      <c r="D33" s="179"/>
      <c r="E33" s="13" t="s">
        <v>22</v>
      </c>
      <c r="F33" s="18" t="s">
        <v>23</v>
      </c>
      <c r="G33" s="13" t="s">
        <v>22</v>
      </c>
      <c r="H33" s="18" t="s">
        <v>23</v>
      </c>
      <c r="I33" s="177"/>
      <c r="J33" s="177"/>
      <c r="K33" s="177"/>
      <c r="L33" s="177"/>
      <c r="M33" s="177"/>
      <c r="N33" s="177"/>
      <c r="O33" s="177"/>
      <c r="P33" s="177"/>
      <c r="Q33" s="177"/>
      <c r="R33" s="177"/>
      <c r="S33" s="177"/>
      <c r="T33" s="177"/>
    </row>
    <row r="34" spans="2:20" x14ac:dyDescent="0.4">
      <c r="B34" s="61"/>
      <c r="C34" s="61" t="s">
        <v>29</v>
      </c>
      <c r="D34" s="62" t="s">
        <v>73</v>
      </c>
      <c r="E34" s="63" t="s">
        <v>78</v>
      </c>
      <c r="F34" s="64" t="s">
        <v>81</v>
      </c>
      <c r="G34" s="63" t="s">
        <v>84</v>
      </c>
      <c r="H34" s="64" t="s">
        <v>87</v>
      </c>
      <c r="I34" s="62">
        <v>1</v>
      </c>
      <c r="J34" s="62">
        <v>2009</v>
      </c>
      <c r="K34" s="1" t="s">
        <v>35</v>
      </c>
      <c r="L34" s="65">
        <v>6</v>
      </c>
      <c r="M34" s="1" t="s">
        <v>36</v>
      </c>
      <c r="N34" s="65">
        <v>2</v>
      </c>
      <c r="O34" s="3" t="s">
        <v>37</v>
      </c>
      <c r="P34" s="66">
        <v>161</v>
      </c>
      <c r="Q34" s="4" t="s">
        <v>25</v>
      </c>
      <c r="R34" s="67">
        <v>98</v>
      </c>
      <c r="S34" s="4" t="s">
        <v>24</v>
      </c>
      <c r="T34" s="68">
        <v>1111</v>
      </c>
    </row>
    <row r="35" spans="2:20" x14ac:dyDescent="0.4">
      <c r="B35" s="61"/>
      <c r="C35" s="61" t="s">
        <v>27</v>
      </c>
      <c r="D35" s="62" t="s">
        <v>73</v>
      </c>
      <c r="E35" s="63" t="s">
        <v>79</v>
      </c>
      <c r="F35" s="64" t="s">
        <v>82</v>
      </c>
      <c r="G35" s="63" t="s">
        <v>85</v>
      </c>
      <c r="H35" s="64" t="s">
        <v>88</v>
      </c>
      <c r="I35" s="62">
        <v>2</v>
      </c>
      <c r="J35" s="62">
        <v>2008</v>
      </c>
      <c r="K35" s="1" t="s">
        <v>35</v>
      </c>
      <c r="L35" s="65">
        <v>6</v>
      </c>
      <c r="M35" s="1" t="s">
        <v>36</v>
      </c>
      <c r="N35" s="65">
        <v>7</v>
      </c>
      <c r="O35" s="3" t="s">
        <v>37</v>
      </c>
      <c r="P35" s="66">
        <v>176</v>
      </c>
      <c r="Q35" s="4" t="s">
        <v>25</v>
      </c>
      <c r="R35" s="67">
        <v>95.3</v>
      </c>
      <c r="S35" s="4" t="s">
        <v>24</v>
      </c>
      <c r="T35" s="68">
        <v>2222</v>
      </c>
    </row>
    <row r="36" spans="2:20" x14ac:dyDescent="0.4">
      <c r="B36" s="61"/>
      <c r="C36" s="61" t="s">
        <v>32</v>
      </c>
      <c r="D36" s="62" t="s">
        <v>73</v>
      </c>
      <c r="E36" s="63" t="s">
        <v>80</v>
      </c>
      <c r="F36" s="64" t="s">
        <v>83</v>
      </c>
      <c r="G36" s="63" t="s">
        <v>86</v>
      </c>
      <c r="H36" s="64" t="s">
        <v>89</v>
      </c>
      <c r="I36" s="62">
        <v>3</v>
      </c>
      <c r="J36" s="62">
        <v>2007</v>
      </c>
      <c r="K36" s="1" t="s">
        <v>35</v>
      </c>
      <c r="L36" s="65">
        <v>5</v>
      </c>
      <c r="M36" s="1" t="s">
        <v>36</v>
      </c>
      <c r="N36" s="65">
        <v>30</v>
      </c>
      <c r="O36" s="3" t="s">
        <v>37</v>
      </c>
      <c r="P36" s="66">
        <v>187</v>
      </c>
      <c r="Q36" s="4" t="s">
        <v>25</v>
      </c>
      <c r="R36" s="67">
        <v>65.2</v>
      </c>
      <c r="S36" s="4" t="s">
        <v>24</v>
      </c>
      <c r="T36" s="68">
        <v>3333</v>
      </c>
    </row>
    <row r="42" spans="2:20" x14ac:dyDescent="0.4">
      <c r="B42" s="60" t="s">
        <v>104</v>
      </c>
    </row>
    <row r="43" spans="2:20" x14ac:dyDescent="0.4">
      <c r="B43" s="60"/>
    </row>
    <row r="44" spans="2:20" x14ac:dyDescent="0.4">
      <c r="B44" s="60"/>
    </row>
    <row r="45" spans="2:20" x14ac:dyDescent="0.4">
      <c r="B45" s="60"/>
    </row>
    <row r="46" spans="2:20" x14ac:dyDescent="0.4">
      <c r="B46" s="60"/>
    </row>
    <row r="47" spans="2:20" x14ac:dyDescent="0.4">
      <c r="B47" s="177" t="s">
        <v>18</v>
      </c>
      <c r="C47" s="177" t="s">
        <v>26</v>
      </c>
      <c r="D47" s="178" t="s">
        <v>71</v>
      </c>
      <c r="E47" s="177" t="s">
        <v>48</v>
      </c>
      <c r="F47" s="177"/>
      <c r="G47" s="177" t="s">
        <v>0</v>
      </c>
      <c r="H47" s="177"/>
      <c r="I47" s="177" t="s">
        <v>19</v>
      </c>
      <c r="J47" s="177" t="s">
        <v>38</v>
      </c>
      <c r="K47" s="177"/>
      <c r="L47" s="177"/>
      <c r="M47" s="177"/>
      <c r="N47" s="177"/>
      <c r="O47" s="177"/>
      <c r="P47" s="177" t="s">
        <v>20</v>
      </c>
      <c r="Q47" s="177"/>
      <c r="R47" s="177" t="s">
        <v>21</v>
      </c>
      <c r="S47" s="177"/>
      <c r="T47" s="177" t="s">
        <v>34</v>
      </c>
    </row>
    <row r="48" spans="2:20" x14ac:dyDescent="0.4">
      <c r="B48" s="177"/>
      <c r="C48" s="177"/>
      <c r="D48" s="179"/>
      <c r="E48" s="13" t="s">
        <v>22</v>
      </c>
      <c r="F48" s="18" t="s">
        <v>23</v>
      </c>
      <c r="G48" s="13" t="s">
        <v>22</v>
      </c>
      <c r="H48" s="18" t="s">
        <v>23</v>
      </c>
      <c r="I48" s="177"/>
      <c r="J48" s="177"/>
      <c r="K48" s="177"/>
      <c r="L48" s="177"/>
      <c r="M48" s="177"/>
      <c r="N48" s="177"/>
      <c r="O48" s="177"/>
      <c r="P48" s="177"/>
      <c r="Q48" s="177"/>
      <c r="R48" s="177"/>
      <c r="S48" s="177"/>
      <c r="T48" s="177"/>
    </row>
    <row r="49" spans="2:20" x14ac:dyDescent="0.4">
      <c r="B49" s="61">
        <v>3</v>
      </c>
      <c r="C49" s="61"/>
      <c r="D49" s="62" t="s">
        <v>72</v>
      </c>
      <c r="E49" s="63" t="s">
        <v>78</v>
      </c>
      <c r="F49" s="64" t="s">
        <v>81</v>
      </c>
      <c r="G49" s="63" t="s">
        <v>84</v>
      </c>
      <c r="H49" s="64" t="s">
        <v>87</v>
      </c>
      <c r="I49" s="62">
        <v>1</v>
      </c>
      <c r="J49" s="62">
        <v>2009</v>
      </c>
      <c r="K49" s="1" t="s">
        <v>35</v>
      </c>
      <c r="L49" s="65">
        <v>6</v>
      </c>
      <c r="M49" s="1" t="s">
        <v>36</v>
      </c>
      <c r="N49" s="65">
        <v>2</v>
      </c>
      <c r="O49" s="3" t="s">
        <v>37</v>
      </c>
      <c r="P49" s="66">
        <v>161</v>
      </c>
      <c r="Q49" s="4" t="s">
        <v>25</v>
      </c>
      <c r="R49" s="67">
        <v>98</v>
      </c>
      <c r="S49" s="4" t="s">
        <v>24</v>
      </c>
      <c r="T49" s="68">
        <v>1111</v>
      </c>
    </row>
    <row r="50" spans="2:20" x14ac:dyDescent="0.4">
      <c r="B50" s="61">
        <v>1</v>
      </c>
      <c r="C50" s="61"/>
      <c r="D50" s="62" t="s">
        <v>72</v>
      </c>
      <c r="E50" s="63" t="s">
        <v>79</v>
      </c>
      <c r="F50" s="64" t="s">
        <v>82</v>
      </c>
      <c r="G50" s="63" t="s">
        <v>85</v>
      </c>
      <c r="H50" s="64" t="s">
        <v>88</v>
      </c>
      <c r="I50" s="62">
        <v>2</v>
      </c>
      <c r="J50" s="62">
        <v>2008</v>
      </c>
      <c r="K50" s="1" t="s">
        <v>35</v>
      </c>
      <c r="L50" s="65">
        <v>6</v>
      </c>
      <c r="M50" s="1" t="s">
        <v>36</v>
      </c>
      <c r="N50" s="65">
        <v>7</v>
      </c>
      <c r="O50" s="3" t="s">
        <v>37</v>
      </c>
      <c r="P50" s="66">
        <v>176</v>
      </c>
      <c r="Q50" s="4" t="s">
        <v>25</v>
      </c>
      <c r="R50" s="67">
        <v>95.3</v>
      </c>
      <c r="S50" s="4" t="s">
        <v>24</v>
      </c>
      <c r="T50" s="68">
        <v>2222</v>
      </c>
    </row>
    <row r="51" spans="2:20" x14ac:dyDescent="0.4">
      <c r="B51" s="61">
        <v>2</v>
      </c>
      <c r="C51" s="61"/>
      <c r="D51" s="62" t="s">
        <v>72</v>
      </c>
      <c r="E51" s="63" t="s">
        <v>80</v>
      </c>
      <c r="F51" s="64" t="s">
        <v>83</v>
      </c>
      <c r="G51" s="63" t="s">
        <v>86</v>
      </c>
      <c r="H51" s="64" t="s">
        <v>89</v>
      </c>
      <c r="I51" s="62">
        <v>3</v>
      </c>
      <c r="J51" s="62">
        <v>2007</v>
      </c>
      <c r="K51" s="1" t="s">
        <v>35</v>
      </c>
      <c r="L51" s="65">
        <v>5</v>
      </c>
      <c r="M51" s="1" t="s">
        <v>36</v>
      </c>
      <c r="N51" s="65">
        <v>30</v>
      </c>
      <c r="O51" s="3" t="s">
        <v>37</v>
      </c>
      <c r="P51" s="66">
        <v>187</v>
      </c>
      <c r="Q51" s="4" t="s">
        <v>25</v>
      </c>
      <c r="R51" s="67">
        <v>65.2</v>
      </c>
      <c r="S51" s="4" t="s">
        <v>24</v>
      </c>
      <c r="T51" s="68">
        <v>3333</v>
      </c>
    </row>
  </sheetData>
  <sheetProtection algorithmName="SHA-512" hashValue="TeUGcZjgm2D/szCQq5GFdqSvsLDQU3LRJhaUe1Bvi4YSM+0K7ukEMlUefEqiypunNwq3QP7S0P/u7wxMG0dIMA==" saltValue="WrZr5sKExBOL/IaTibwpBg==" spinCount="100000" sheet="1" objects="1" scenarios="1" selectLockedCells="1" selectUnlockedCells="1"/>
  <dataConsolidate/>
  <mergeCells count="30">
    <mergeCell ref="I47:I48"/>
    <mergeCell ref="J47:O48"/>
    <mergeCell ref="P47:Q48"/>
    <mergeCell ref="R47:S48"/>
    <mergeCell ref="T47:T48"/>
    <mergeCell ref="B47:B48"/>
    <mergeCell ref="C47:C48"/>
    <mergeCell ref="D47:D48"/>
    <mergeCell ref="E47:F47"/>
    <mergeCell ref="G47:H47"/>
    <mergeCell ref="I32:I33"/>
    <mergeCell ref="J32:O33"/>
    <mergeCell ref="P32:Q33"/>
    <mergeCell ref="R32:S33"/>
    <mergeCell ref="T32:T33"/>
    <mergeCell ref="B32:B33"/>
    <mergeCell ref="C32:C33"/>
    <mergeCell ref="D32:D33"/>
    <mergeCell ref="E32:F32"/>
    <mergeCell ref="G32:H32"/>
    <mergeCell ref="I13:I14"/>
    <mergeCell ref="J13:O14"/>
    <mergeCell ref="P13:Q14"/>
    <mergeCell ref="R13:S14"/>
    <mergeCell ref="T13:T14"/>
    <mergeCell ref="B13:B14"/>
    <mergeCell ref="C13:C14"/>
    <mergeCell ref="D13:D14"/>
    <mergeCell ref="E13:F13"/>
    <mergeCell ref="G13:H13"/>
  </mergeCells>
  <phoneticPr fontId="1"/>
  <pageMargins left="0.7" right="0.7" top="0.75" bottom="0.75" header="0.3" footer="0.3"/>
  <drawing r:id="rId1"/>
  <extLst>
    <ext xmlns:x14="http://schemas.microsoft.com/office/spreadsheetml/2009/9/main" uri="{CCE6A557-97BC-4b89-ADB6-D9C93CAAB3DF}">
      <x14:dataValidations xmlns:xm="http://schemas.microsoft.com/office/excel/2006/main" count="7">
        <x14:dataValidation type="list" allowBlank="1" showInputMessage="1" showErrorMessage="1" xr:uid="{4D4799BF-8BF6-42FA-B35C-83A801927322}">
          <x14:formula1>
            <xm:f>リスト!$I$1:$I$2</xm:f>
          </x14:formula1>
          <xm:sqref>D15:D17 D34:D36 D49:D51</xm:sqref>
        </x14:dataValidation>
        <x14:dataValidation type="list" allowBlank="1" showInputMessage="1" showErrorMessage="1" xr:uid="{D7717CA6-A726-4C86-B9A1-9BA067D556A6}">
          <x14:formula1>
            <xm:f>リスト!$E$1:$E$44</xm:f>
          </x14:formula1>
          <xm:sqref>J15:J17 J34:J36 J49:J51</xm:sqref>
        </x14:dataValidation>
        <x14:dataValidation type="list" allowBlank="1" showInputMessage="1" showErrorMessage="1" xr:uid="{9E1CF0FE-E944-4435-8A00-E8B97A5477C3}">
          <x14:formula1>
            <xm:f>リスト!$G$1:$G$31</xm:f>
          </x14:formula1>
          <xm:sqref>N15:N17 N34:N36 N49:N51</xm:sqref>
        </x14:dataValidation>
        <x14:dataValidation type="list" allowBlank="1" showInputMessage="1" showErrorMessage="1" xr:uid="{E9145E63-8EEA-4978-9248-2FB3E935FB3F}">
          <x14:formula1>
            <xm:f>リスト!$F$1:$F$12</xm:f>
          </x14:formula1>
          <xm:sqref>L15:L17 L34:L36 L49:L51</xm:sqref>
        </x14:dataValidation>
        <x14:dataValidation type="list" allowBlank="1" showInputMessage="1" showErrorMessage="1" xr:uid="{9698A345-98A8-4E76-B9AE-646C031ABAAD}">
          <x14:formula1>
            <xm:f>リスト!$D$1:$D$8</xm:f>
          </x14:formula1>
          <xm:sqref>C15:C17 C34:C36 C49:C51</xm:sqref>
        </x14:dataValidation>
        <x14:dataValidation type="list" allowBlank="1" showInputMessage="1" showErrorMessage="1" xr:uid="{AEF17BB7-6B19-4576-A2D1-C64DE057A2A9}">
          <x14:formula1>
            <xm:f>リスト!$C$1:$C$3</xm:f>
          </x14:formula1>
          <xm:sqref>I15:I17 I34:I36 I49:I51</xm:sqref>
        </x14:dataValidation>
        <x14:dataValidation type="list" allowBlank="1" showInputMessage="1" showErrorMessage="1" xr:uid="{DE034E95-67D1-43E1-BD61-7A54A57F9790}">
          <x14:formula1>
            <xm:f>リスト!$H$1:$H$16</xm:f>
          </x14:formula1>
          <xm:sqref>B15:B17 B34:B36 B49:B51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ADBCB-508A-49F8-9815-D76453F01339}">
  <sheetPr>
    <tabColor rgb="FFFF0000"/>
    <pageSetUpPr fitToPage="1"/>
  </sheetPr>
  <dimension ref="A1:X40"/>
  <sheetViews>
    <sheetView showGridLines="0" view="pageBreakPreview" zoomScaleNormal="100" zoomScaleSheetLayoutView="100" workbookViewId="0">
      <selection activeCell="A3" sqref="A3"/>
    </sheetView>
  </sheetViews>
  <sheetFormatPr defaultRowHeight="14.25" x14ac:dyDescent="0.4"/>
  <cols>
    <col min="1" max="24" width="3.125" style="15" customWidth="1"/>
    <col min="25" max="26" width="9" style="15" customWidth="1"/>
    <col min="27" max="16384" width="9" style="15"/>
  </cols>
  <sheetData>
    <row r="1" spans="1:24" ht="17.25" x14ac:dyDescent="0.4">
      <c r="A1" s="182" t="str">
        <f>"第"&amp;学校情報!B1&amp;"回　東海高等学校総合体育大会"</f>
        <v>第73回　東海高等学校総合体育大会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</row>
    <row r="2" spans="1:24" ht="21" x14ac:dyDescent="0.4">
      <c r="A2" s="183" t="s">
        <v>64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</row>
    <row r="3" spans="1:24" ht="15" thickBot="1" x14ac:dyDescent="0.45"/>
    <row r="4" spans="1:24" ht="21.75" thickBot="1" x14ac:dyDescent="0.45">
      <c r="A4" s="227" t="s">
        <v>3</v>
      </c>
      <c r="B4" s="228"/>
      <c r="C4" s="228"/>
      <c r="D4" s="229"/>
      <c r="E4" s="31"/>
      <c r="F4" s="31"/>
      <c r="G4" s="31"/>
      <c r="H4" s="31"/>
      <c r="I4" s="185" t="str">
        <f>IF(OR(学校情報!J2="個人のみ",学校情報!J2=""),"",IF(学校情報!B2="","",学校情報!B2&amp;"県"))</f>
        <v/>
      </c>
      <c r="J4" s="185"/>
      <c r="K4" s="185"/>
      <c r="L4" s="185"/>
      <c r="M4" s="185"/>
      <c r="N4" s="185"/>
      <c r="O4" s="31"/>
      <c r="P4" s="31"/>
      <c r="Q4" s="31"/>
      <c r="R4" s="31"/>
      <c r="S4" s="227" t="s">
        <v>41</v>
      </c>
      <c r="T4" s="228"/>
      <c r="U4" s="229"/>
      <c r="V4" s="230">
        <f>IF(学校情報!J2="個人のみ","",学校情報!J2)</f>
        <v>0</v>
      </c>
      <c r="W4" s="230"/>
      <c r="X4" s="231"/>
    </row>
    <row r="5" spans="1:24" ht="15" customHeight="1" x14ac:dyDescent="0.4">
      <c r="A5" s="240" t="s">
        <v>0</v>
      </c>
      <c r="B5" s="241"/>
      <c r="C5" s="241"/>
      <c r="D5" s="242"/>
      <c r="E5" s="191" t="str">
        <f>IF(OR(学校情報!J2="個人のみ",学校情報!J2=""),"",IF(学校情報!B4="","",学校情報!B4&amp;"こうとうがっこう"))</f>
        <v/>
      </c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3"/>
    </row>
    <row r="6" spans="1:24" ht="24.75" thickBot="1" x14ac:dyDescent="0.45">
      <c r="A6" s="243" t="s">
        <v>1</v>
      </c>
      <c r="B6" s="244"/>
      <c r="C6" s="244"/>
      <c r="D6" s="245"/>
      <c r="E6" s="189" t="str">
        <f>IF(OR(学校情報!J2="個人のみ",学校情報!J2=""),"",IF(学校情報!B5="","",学校情報!B5&amp;"高等学校"))</f>
        <v/>
      </c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90"/>
    </row>
    <row r="7" spans="1:24" s="37" customFormat="1" ht="15" customHeight="1" x14ac:dyDescent="0.4">
      <c r="A7" s="246" t="s">
        <v>39</v>
      </c>
      <c r="B7" s="247"/>
      <c r="C7" s="247"/>
      <c r="D7" s="248"/>
      <c r="E7" s="233" t="str">
        <f>IF(OR(学校情報!J2="個人のみ",学校情報!J2=""),"〒　　-　　",IF(AND(学校情報!C6="",学校情報!F6=""),"〒　　-　　","〒"&amp;学校情報!C6&amp;"-"&amp;学校情報!F6))</f>
        <v>〒　　-　　</v>
      </c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5"/>
    </row>
    <row r="8" spans="1:24" s="38" customFormat="1" ht="19.5" thickBot="1" x14ac:dyDescent="0.45">
      <c r="A8" s="243"/>
      <c r="B8" s="244"/>
      <c r="C8" s="244"/>
      <c r="D8" s="245"/>
      <c r="E8" s="186" t="str">
        <f>IF(OR(学校情報!J2="個人のみ",学校情報!J2=""),"",学校情報!B7)</f>
        <v/>
      </c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8"/>
    </row>
    <row r="9" spans="1:24" ht="15" customHeight="1" thickBot="1" x14ac:dyDescent="0.45">
      <c r="A9" s="204" t="s">
        <v>60</v>
      </c>
      <c r="B9" s="205"/>
      <c r="C9" s="205"/>
      <c r="D9" s="206"/>
      <c r="E9" s="200" t="str">
        <f>IF(OR(学校情報!J2="個人のみ",学校情報!J2=""),"　　　-　　　-　　　",IF(AND(学校情報!B8="",学校情報!E8="",学校情報!H8=""),"　　　-　　　-　　　",学校情報!B8&amp;"-"&amp;学校情報!E8&amp;"-"&amp;学校情報!H8))</f>
        <v>　　　-　　　-　　　</v>
      </c>
      <c r="F9" s="201"/>
      <c r="G9" s="201"/>
      <c r="H9" s="201"/>
      <c r="I9" s="201"/>
      <c r="J9" s="201"/>
      <c r="K9" s="201"/>
      <c r="L9" s="201"/>
      <c r="M9" s="197" t="s">
        <v>61</v>
      </c>
      <c r="N9" s="198"/>
      <c r="O9" s="198"/>
      <c r="P9" s="199"/>
      <c r="Q9" s="202" t="str">
        <f>IF(OR(学校情報!J2="個人のみ",学校情報!J2=""),"　　　-　　　-　　　",IF(AND(学校情報!B9="",学校情報!E9="",学校情報!H9=""),"　　　-　　　-　　　",学校情報!B9&amp;"-"&amp;学校情報!E9&amp;"-"&amp;学校情報!H9))</f>
        <v>　　　-　　　-　　　</v>
      </c>
      <c r="R9" s="198"/>
      <c r="S9" s="198"/>
      <c r="T9" s="198"/>
      <c r="U9" s="198"/>
      <c r="V9" s="198"/>
      <c r="W9" s="198"/>
      <c r="X9" s="203"/>
    </row>
    <row r="10" spans="1:24" ht="15" customHeight="1" thickBot="1" x14ac:dyDescent="0.45">
      <c r="A10" s="194" t="s">
        <v>123</v>
      </c>
      <c r="B10" s="195"/>
      <c r="C10" s="195"/>
      <c r="D10" s="195"/>
      <c r="E10" s="236" t="str">
        <f>IF(OR(学校情報!J2="個人のみ",学校情報!J2=""),"",学校情報!B10)</f>
        <v/>
      </c>
      <c r="F10" s="237"/>
      <c r="G10" s="237"/>
      <c r="H10" s="237"/>
      <c r="I10" s="237"/>
      <c r="J10" s="237"/>
      <c r="K10" s="237"/>
      <c r="L10" s="237"/>
      <c r="M10" s="237"/>
      <c r="N10" s="237"/>
      <c r="O10" s="237"/>
      <c r="P10" s="237"/>
      <c r="Q10" s="237"/>
      <c r="R10" s="237"/>
      <c r="S10" s="237"/>
      <c r="T10" s="237"/>
      <c r="U10" s="237"/>
      <c r="V10" s="237"/>
      <c r="W10" s="237"/>
      <c r="X10" s="238"/>
    </row>
    <row r="11" spans="1:24" ht="15" thickBot="1" x14ac:dyDescent="0.45">
      <c r="B11" s="16"/>
      <c r="J11" s="16"/>
    </row>
    <row r="12" spans="1:24" ht="18" customHeight="1" thickBot="1" x14ac:dyDescent="0.45">
      <c r="A12" s="194" t="s">
        <v>125</v>
      </c>
      <c r="B12" s="195"/>
      <c r="C12" s="195"/>
      <c r="D12" s="196"/>
      <c r="E12" s="34"/>
      <c r="F12" s="232" t="str">
        <f>IF(OR(学校情報!J2="個人のみ",学校情報!J2=""),"",学校情報!B16&amp;"　"&amp;学校情報!D16)</f>
        <v/>
      </c>
      <c r="G12" s="232"/>
      <c r="H12" s="232"/>
      <c r="I12" s="232"/>
      <c r="J12" s="232"/>
      <c r="K12" s="232"/>
      <c r="L12" s="36"/>
      <c r="M12" s="194" t="s">
        <v>124</v>
      </c>
      <c r="N12" s="195"/>
      <c r="O12" s="195"/>
      <c r="P12" s="196"/>
      <c r="Q12" s="34"/>
      <c r="R12" s="232" t="str">
        <f>IF(OR(学校情報!J2="個人のみ",学校情報!J2=""),"",学校情報!B17&amp;"　"&amp;学校情報!D17)</f>
        <v/>
      </c>
      <c r="S12" s="232"/>
      <c r="T12" s="232"/>
      <c r="U12" s="232"/>
      <c r="V12" s="232"/>
      <c r="W12" s="232"/>
      <c r="X12" s="35"/>
    </row>
    <row r="13" spans="1:24" ht="18" customHeight="1" thickBot="1" x14ac:dyDescent="0.45">
      <c r="A13" s="249" t="s">
        <v>126</v>
      </c>
      <c r="B13" s="195"/>
      <c r="C13" s="195"/>
      <c r="D13" s="195"/>
      <c r="E13" s="83"/>
      <c r="F13" s="232" t="str">
        <f>IF(OR(学校情報!J2="個人のみ",学校情報!J2=""),"",学校情報!B18&amp;"　"&amp;学校情報!D18)</f>
        <v/>
      </c>
      <c r="G13" s="232"/>
      <c r="H13" s="232"/>
      <c r="I13" s="232"/>
      <c r="J13" s="232"/>
      <c r="K13" s="232"/>
      <c r="L13" s="35"/>
      <c r="M13" s="80"/>
      <c r="N13" s="80"/>
      <c r="O13" s="80"/>
      <c r="P13" s="80"/>
      <c r="Q13" s="81"/>
      <c r="R13" s="82"/>
      <c r="S13" s="82"/>
      <c r="T13" s="82"/>
      <c r="U13" s="82"/>
      <c r="V13" s="82"/>
      <c r="W13" s="82"/>
    </row>
    <row r="14" spans="1:24" ht="15" thickBot="1" x14ac:dyDescent="0.45"/>
    <row r="15" spans="1:24" x14ac:dyDescent="0.4">
      <c r="A15" s="239" t="s">
        <v>69</v>
      </c>
      <c r="B15" s="225"/>
      <c r="C15" s="225"/>
      <c r="D15" s="225" t="s">
        <v>50</v>
      </c>
      <c r="E15" s="225"/>
      <c r="F15" s="225"/>
      <c r="G15" s="225"/>
      <c r="H15" s="225"/>
      <c r="I15" s="225"/>
      <c r="J15" s="225" t="s">
        <v>43</v>
      </c>
      <c r="K15" s="225"/>
      <c r="L15" s="225" t="s">
        <v>44</v>
      </c>
      <c r="M15" s="225"/>
      <c r="N15" s="225"/>
      <c r="O15" s="225"/>
      <c r="P15" s="225" t="s">
        <v>45</v>
      </c>
      <c r="Q15" s="225"/>
      <c r="R15" s="225"/>
      <c r="S15" s="225" t="s">
        <v>46</v>
      </c>
      <c r="T15" s="225"/>
      <c r="U15" s="225"/>
      <c r="V15" s="225" t="s">
        <v>47</v>
      </c>
      <c r="W15" s="225"/>
      <c r="X15" s="226"/>
    </row>
    <row r="16" spans="1:24" x14ac:dyDescent="0.4">
      <c r="A16" s="207" t="s">
        <v>42</v>
      </c>
      <c r="B16" s="208"/>
      <c r="C16" s="208"/>
      <c r="D16" s="217" t="str">
        <f>IFERROR(VLOOKUP(A16,選手情報!$C$4:$T$26,5,0),"")</f>
        <v/>
      </c>
      <c r="E16" s="217"/>
      <c r="F16" s="220"/>
      <c r="G16" s="216" t="str">
        <f>IFERROR(VLOOKUP(A16,選手情報!$C$4:$T$26,6,0),"")</f>
        <v/>
      </c>
      <c r="H16" s="217"/>
      <c r="I16" s="217"/>
      <c r="J16" s="212" t="str">
        <f>IFERROR(VLOOKUP(A16,選手情報!$C$4:$T$26,7,0)&amp;"年","")</f>
        <v/>
      </c>
      <c r="K16" s="212"/>
      <c r="L16" s="211" t="str">
        <f>IFERROR(IF(OR(INDEX(選手情報!$C$4:$T$26,MATCH(A16,選手情報!$C$4:$C$26,),8)="",INDEX(選手情報!$C$4:$T$26,MATCH(A16,選手情報!$C$4:$C$26,),10)="",INDEX(選手情報!$C$4:$T$26,MATCH(A16,選手情報!$C$4:$C$26,),12)=""),"",DATE(INDEX(選手情報!$C$4:$T$26,MATCH(A16,選手情報!$C$4:$C$26,),8),INDEX(選手情報!$C$4:$T$26,MATCH(A16,選手情報!$C$4:$C$26,),10),INDEX(選手情報!$C$4:$T$26,MATCH(A16,選手情報!$C$4:$C$26,),12))),"")</f>
        <v/>
      </c>
      <c r="M16" s="208"/>
      <c r="N16" s="208"/>
      <c r="O16" s="208"/>
      <c r="P16" s="212" t="str">
        <f>IFERROR(VLOOKUP(A16,選手情報!$C$4:T$26,14,0)&amp;"cm","")</f>
        <v/>
      </c>
      <c r="Q16" s="212"/>
      <c r="R16" s="212"/>
      <c r="S16" s="212" t="str">
        <f>IFERROR(TEXT(VLOOKUP(A16,選手情報!$C$4:W$26,16,0),"0.0")&amp;"kg","")</f>
        <v/>
      </c>
      <c r="T16" s="212"/>
      <c r="U16" s="212"/>
      <c r="V16" s="212" t="str">
        <f>IFERROR(VLOOKUP(A16,選手情報!$C$4:$T$26,18,0),"")</f>
        <v/>
      </c>
      <c r="W16" s="212"/>
      <c r="X16" s="214"/>
    </row>
    <row r="17" spans="1:24" ht="26.45" customHeight="1" x14ac:dyDescent="0.4">
      <c r="A17" s="207"/>
      <c r="B17" s="208"/>
      <c r="C17" s="208"/>
      <c r="D17" s="222" t="str">
        <f>IFERROR(VLOOKUP(A16,選手情報!$C$4:$T$26,3,0),"")</f>
        <v/>
      </c>
      <c r="E17" s="222"/>
      <c r="F17" s="223"/>
      <c r="G17" s="224" t="str">
        <f>IFERROR(VLOOKUP(A16,選手情報!$C$4:$T$26,4,0),"")</f>
        <v/>
      </c>
      <c r="H17" s="222"/>
      <c r="I17" s="222"/>
      <c r="J17" s="212"/>
      <c r="K17" s="212"/>
      <c r="L17" s="208"/>
      <c r="M17" s="208"/>
      <c r="N17" s="208"/>
      <c r="O17" s="208"/>
      <c r="P17" s="212"/>
      <c r="Q17" s="212"/>
      <c r="R17" s="212"/>
      <c r="S17" s="212"/>
      <c r="T17" s="212"/>
      <c r="U17" s="212"/>
      <c r="V17" s="212"/>
      <c r="W17" s="212"/>
      <c r="X17" s="214"/>
    </row>
    <row r="18" spans="1:24" x14ac:dyDescent="0.4">
      <c r="A18" s="207" t="s">
        <v>28</v>
      </c>
      <c r="B18" s="208"/>
      <c r="C18" s="208"/>
      <c r="D18" s="217" t="str">
        <f>IFERROR(VLOOKUP(A18,選手情報!$C$4:$T$26,5,0),"")</f>
        <v/>
      </c>
      <c r="E18" s="217"/>
      <c r="F18" s="220"/>
      <c r="G18" s="216" t="str">
        <f>IFERROR(VLOOKUP(A18,選手情報!$C$4:$T$26,6,0),"")</f>
        <v/>
      </c>
      <c r="H18" s="217"/>
      <c r="I18" s="217"/>
      <c r="J18" s="212" t="str">
        <f>IFERROR(VLOOKUP(A18,選手情報!$C$4:$T$26,7,0)&amp;"年","")</f>
        <v/>
      </c>
      <c r="K18" s="212"/>
      <c r="L18" s="211" t="str">
        <f>IFERROR(IF(OR(INDEX(選手情報!$C$4:$T$26,MATCH(A18,選手情報!$C$4:$C$26,),8)="",INDEX(選手情報!$C$4:$T$26,MATCH(A18,選手情報!$C$4:$C$26,),10)="",INDEX(選手情報!$C$4:$T$26,MATCH(A18,選手情報!$C$4:$C$26,),12)=""),"",DATE(INDEX(選手情報!$C$4:$T$26,MATCH(A18,選手情報!$C$4:$C$26,),8),INDEX(選手情報!$C$4:$T$26,MATCH(A18,選手情報!$C$4:$C$26,),10),INDEX(選手情報!$C$4:$T$26,MATCH(A18,選手情報!$C$4:$C$26,),12))),"")</f>
        <v/>
      </c>
      <c r="M18" s="208"/>
      <c r="N18" s="208"/>
      <c r="O18" s="208"/>
      <c r="P18" s="212" t="str">
        <f>IFERROR(VLOOKUP(A18,選手情報!$C$4:T$26,14,0)&amp;"cm","")</f>
        <v/>
      </c>
      <c r="Q18" s="212"/>
      <c r="R18" s="212"/>
      <c r="S18" s="212" t="str">
        <f>IFERROR(TEXT(VLOOKUP(A18,選手情報!$C$4:W$26,16,0),"0.0")&amp;"kg","")</f>
        <v/>
      </c>
      <c r="T18" s="212"/>
      <c r="U18" s="212"/>
      <c r="V18" s="212" t="str">
        <f>IFERROR(VLOOKUP(A18,選手情報!$C$4:$T$26,18,0),"")</f>
        <v/>
      </c>
      <c r="W18" s="212"/>
      <c r="X18" s="214"/>
    </row>
    <row r="19" spans="1:24" ht="26.45" customHeight="1" x14ac:dyDescent="0.4">
      <c r="A19" s="207"/>
      <c r="B19" s="208"/>
      <c r="C19" s="208"/>
      <c r="D19" s="222" t="str">
        <f>IFERROR(VLOOKUP(A18,選手情報!$C$4:$T$26,3,0),"")</f>
        <v/>
      </c>
      <c r="E19" s="222"/>
      <c r="F19" s="223"/>
      <c r="G19" s="224" t="str">
        <f>IFERROR(VLOOKUP(A18,選手情報!$C$4:$T$26,4,0),"")</f>
        <v/>
      </c>
      <c r="H19" s="222"/>
      <c r="I19" s="222"/>
      <c r="J19" s="212"/>
      <c r="K19" s="212"/>
      <c r="L19" s="208"/>
      <c r="M19" s="208"/>
      <c r="N19" s="208"/>
      <c r="O19" s="208"/>
      <c r="P19" s="212"/>
      <c r="Q19" s="212"/>
      <c r="R19" s="212"/>
      <c r="S19" s="212"/>
      <c r="T19" s="212"/>
      <c r="U19" s="212"/>
      <c r="V19" s="212"/>
      <c r="W19" s="212"/>
      <c r="X19" s="214"/>
    </row>
    <row r="20" spans="1:24" x14ac:dyDescent="0.4">
      <c r="A20" s="207" t="s">
        <v>29</v>
      </c>
      <c r="B20" s="208"/>
      <c r="C20" s="208"/>
      <c r="D20" s="217" t="str">
        <f>IFERROR(VLOOKUP(A20,選手情報!$C$4:$T$26,5,0),"")</f>
        <v/>
      </c>
      <c r="E20" s="217"/>
      <c r="F20" s="220"/>
      <c r="G20" s="216" t="str">
        <f>IFERROR(VLOOKUP(A20,選手情報!$C$4:$T$26,6,0),"")</f>
        <v/>
      </c>
      <c r="H20" s="217"/>
      <c r="I20" s="217"/>
      <c r="J20" s="212" t="str">
        <f>IFERROR(VLOOKUP(A20,選手情報!$C$4:$T$26,7,0)&amp;"年","")</f>
        <v/>
      </c>
      <c r="K20" s="212"/>
      <c r="L20" s="211" t="str">
        <f>IFERROR(IF(OR(INDEX(選手情報!$C$4:$T$26,MATCH(A20,選手情報!$C$4:$C$26,),8)="",INDEX(選手情報!$C$4:$T$26,MATCH(A20,選手情報!$C$4:$C$26,),10)="",INDEX(選手情報!$C$4:$T$26,MATCH(A20,選手情報!$C$4:$C$26,),12)=""),"",DATE(INDEX(選手情報!$C$4:$T$26,MATCH(A20,選手情報!$C$4:$C$26,),8),INDEX(選手情報!$C$4:$T$26,MATCH(A20,選手情報!$C$4:$C$26,),10),INDEX(選手情報!$C$4:$T$26,MATCH(A20,選手情報!$C$4:$C$26,),12))),"")</f>
        <v/>
      </c>
      <c r="M20" s="208"/>
      <c r="N20" s="208"/>
      <c r="O20" s="208"/>
      <c r="P20" s="212" t="str">
        <f>IFERROR(VLOOKUP(A20,選手情報!$C$4:T$26,14,0)&amp;"cm","")</f>
        <v/>
      </c>
      <c r="Q20" s="212"/>
      <c r="R20" s="212"/>
      <c r="S20" s="212" t="str">
        <f>IFERROR(TEXT(VLOOKUP(A20,選手情報!$C$4:W$26,16,0),"0.0")&amp;"kg","")</f>
        <v/>
      </c>
      <c r="T20" s="212"/>
      <c r="U20" s="212"/>
      <c r="V20" s="212" t="str">
        <f>IFERROR(VLOOKUP(A20,選手情報!$C$4:$T$26,18,0),"")</f>
        <v/>
      </c>
      <c r="W20" s="212"/>
      <c r="X20" s="214"/>
    </row>
    <row r="21" spans="1:24" ht="26.45" customHeight="1" x14ac:dyDescent="0.4">
      <c r="A21" s="207"/>
      <c r="B21" s="208"/>
      <c r="C21" s="208"/>
      <c r="D21" s="222" t="str">
        <f>IFERROR(VLOOKUP(A20,選手情報!$C$4:$T$26,3,0),"")</f>
        <v/>
      </c>
      <c r="E21" s="222"/>
      <c r="F21" s="223"/>
      <c r="G21" s="224" t="str">
        <f>IFERROR(VLOOKUP(A20,選手情報!$C$4:$T$26,4,0),"")</f>
        <v/>
      </c>
      <c r="H21" s="222"/>
      <c r="I21" s="222"/>
      <c r="J21" s="212"/>
      <c r="K21" s="212"/>
      <c r="L21" s="208"/>
      <c r="M21" s="208"/>
      <c r="N21" s="208"/>
      <c r="O21" s="208"/>
      <c r="P21" s="212"/>
      <c r="Q21" s="212"/>
      <c r="R21" s="212"/>
      <c r="S21" s="212"/>
      <c r="T21" s="212"/>
      <c r="U21" s="212"/>
      <c r="V21" s="212"/>
      <c r="W21" s="212"/>
      <c r="X21" s="214"/>
    </row>
    <row r="22" spans="1:24" x14ac:dyDescent="0.4">
      <c r="A22" s="207" t="s">
        <v>30</v>
      </c>
      <c r="B22" s="208"/>
      <c r="C22" s="208"/>
      <c r="D22" s="217" t="str">
        <f>IFERROR(VLOOKUP(A22,選手情報!$C$4:$T$26,5,0),"")</f>
        <v/>
      </c>
      <c r="E22" s="217"/>
      <c r="F22" s="220"/>
      <c r="G22" s="216" t="str">
        <f>IFERROR(VLOOKUP(A22,選手情報!$C$4:$T$26,6,0),"")</f>
        <v/>
      </c>
      <c r="H22" s="217"/>
      <c r="I22" s="217"/>
      <c r="J22" s="212" t="str">
        <f>IFERROR(VLOOKUP(A22,選手情報!$C$4:$T$26,7,0)&amp;"年","")</f>
        <v/>
      </c>
      <c r="K22" s="212"/>
      <c r="L22" s="211" t="str">
        <f>IFERROR(IF(OR(INDEX(選手情報!$C$4:$T$26,MATCH(A22,選手情報!$C$4:$C$26,),8)="",INDEX(選手情報!$C$4:$T$26,MATCH(A22,選手情報!$C$4:$C$26,),10)="",INDEX(選手情報!$C$4:$T$26,MATCH(A22,選手情報!$C$4:$C$26,),12)=""),"",DATE(INDEX(選手情報!$C$4:$T$26,MATCH(A22,選手情報!$C$4:$C$26,),8),INDEX(選手情報!$C$4:$T$26,MATCH(A22,選手情報!$C$4:$C$26,),10),INDEX(選手情報!$C$4:$T$26,MATCH(A22,選手情報!$C$4:$C$26,),12))),"")</f>
        <v/>
      </c>
      <c r="M22" s="208"/>
      <c r="N22" s="208"/>
      <c r="O22" s="208"/>
      <c r="P22" s="212" t="str">
        <f>IFERROR(VLOOKUP(A22,選手情報!$C$4:T$26,14,0)&amp;"cm","")</f>
        <v/>
      </c>
      <c r="Q22" s="212"/>
      <c r="R22" s="212"/>
      <c r="S22" s="212" t="str">
        <f>IFERROR(TEXT(VLOOKUP(A22,選手情報!$C$4:W$26,16,0),"0.0")&amp;"kg","")</f>
        <v/>
      </c>
      <c r="T22" s="212"/>
      <c r="U22" s="212"/>
      <c r="V22" s="212" t="str">
        <f>IFERROR(VLOOKUP(A22,選手情報!$C$4:$T$26,18,0),"")</f>
        <v/>
      </c>
      <c r="W22" s="212"/>
      <c r="X22" s="214"/>
    </row>
    <row r="23" spans="1:24" ht="26.45" customHeight="1" x14ac:dyDescent="0.4">
      <c r="A23" s="207"/>
      <c r="B23" s="208"/>
      <c r="C23" s="208"/>
      <c r="D23" s="222" t="str">
        <f>IFERROR(VLOOKUP(A22,選手情報!$C$4:$T$26,3,0),"")</f>
        <v/>
      </c>
      <c r="E23" s="222"/>
      <c r="F23" s="223"/>
      <c r="G23" s="224" t="str">
        <f>IFERROR(VLOOKUP(A22,選手情報!$C$4:$T$26,4,0),"")</f>
        <v/>
      </c>
      <c r="H23" s="222"/>
      <c r="I23" s="222"/>
      <c r="J23" s="212"/>
      <c r="K23" s="212"/>
      <c r="L23" s="208"/>
      <c r="M23" s="208"/>
      <c r="N23" s="208"/>
      <c r="O23" s="208"/>
      <c r="P23" s="212"/>
      <c r="Q23" s="212"/>
      <c r="R23" s="212"/>
      <c r="S23" s="212"/>
      <c r="T23" s="212"/>
      <c r="U23" s="212"/>
      <c r="V23" s="212"/>
      <c r="W23" s="212"/>
      <c r="X23" s="214"/>
    </row>
    <row r="24" spans="1:24" x14ac:dyDescent="0.4">
      <c r="A24" s="207" t="s">
        <v>31</v>
      </c>
      <c r="B24" s="208"/>
      <c r="C24" s="208"/>
      <c r="D24" s="217" t="str">
        <f>IFERROR(VLOOKUP(A24,選手情報!$C$4:$T$26,5,0),"")</f>
        <v/>
      </c>
      <c r="E24" s="217"/>
      <c r="F24" s="220"/>
      <c r="G24" s="216" t="str">
        <f>IFERROR(VLOOKUP(A24,選手情報!$C$4:$T$26,6,0),"")</f>
        <v/>
      </c>
      <c r="H24" s="217"/>
      <c r="I24" s="217"/>
      <c r="J24" s="212" t="str">
        <f>IFERROR(VLOOKUP(A24,選手情報!$C$4:$T$26,7,0)&amp;"年","")</f>
        <v/>
      </c>
      <c r="K24" s="212"/>
      <c r="L24" s="211" t="str">
        <f>IFERROR(IF(OR(INDEX(選手情報!$C$4:$T$26,MATCH(A24,選手情報!$C$4:$C$26,),8)="",INDEX(選手情報!$C$4:$T$26,MATCH(A24,選手情報!$C$4:$C$26,),10)="",INDEX(選手情報!$C$4:$T$26,MATCH(A24,選手情報!$C$4:$C$26,),12)=""),"",DATE(INDEX(選手情報!$C$4:$T$26,MATCH(A24,選手情報!$C$4:$C$26,),8),INDEX(選手情報!$C$4:$T$26,MATCH(A24,選手情報!$C$4:$C$26,),10),INDEX(選手情報!$C$4:$T$26,MATCH(A24,選手情報!$C$4:$C$26,),12))),"")</f>
        <v/>
      </c>
      <c r="M24" s="208"/>
      <c r="N24" s="208"/>
      <c r="O24" s="208"/>
      <c r="P24" s="212" t="str">
        <f>IFERROR(VLOOKUP(A24,選手情報!$C$4:T$26,14,0)&amp;"cm","")</f>
        <v/>
      </c>
      <c r="Q24" s="212"/>
      <c r="R24" s="212"/>
      <c r="S24" s="212" t="str">
        <f>IFERROR(TEXT(VLOOKUP(A24,選手情報!$C$4:W$26,16,0),"0.0")&amp;"kg","")</f>
        <v/>
      </c>
      <c r="T24" s="212"/>
      <c r="U24" s="212"/>
      <c r="V24" s="212" t="str">
        <f>IFERROR(VLOOKUP(A24,選手情報!$C$4:$T$26,18,0),"")</f>
        <v/>
      </c>
      <c r="W24" s="212"/>
      <c r="X24" s="214"/>
    </row>
    <row r="25" spans="1:24" ht="26.45" customHeight="1" x14ac:dyDescent="0.4">
      <c r="A25" s="207"/>
      <c r="B25" s="208"/>
      <c r="C25" s="208"/>
      <c r="D25" s="222" t="str">
        <f>IFERROR(VLOOKUP(A24,選手情報!$C$4:$T$26,3,0),"")</f>
        <v/>
      </c>
      <c r="E25" s="222"/>
      <c r="F25" s="223"/>
      <c r="G25" s="224" t="str">
        <f>IFERROR(VLOOKUP(A24,選手情報!$C$4:$T$26,4,0),"")</f>
        <v/>
      </c>
      <c r="H25" s="222"/>
      <c r="I25" s="222"/>
      <c r="J25" s="212"/>
      <c r="K25" s="212"/>
      <c r="L25" s="208"/>
      <c r="M25" s="208"/>
      <c r="N25" s="208"/>
      <c r="O25" s="208"/>
      <c r="P25" s="212"/>
      <c r="Q25" s="212"/>
      <c r="R25" s="212"/>
      <c r="S25" s="212"/>
      <c r="T25" s="212"/>
      <c r="U25" s="212"/>
      <c r="V25" s="212"/>
      <c r="W25" s="212"/>
      <c r="X25" s="214"/>
    </row>
    <row r="26" spans="1:24" x14ac:dyDescent="0.4">
      <c r="A26" s="207" t="s">
        <v>32</v>
      </c>
      <c r="B26" s="208"/>
      <c r="C26" s="208"/>
      <c r="D26" s="217" t="str">
        <f>IFERROR(VLOOKUP(A26,選手情報!$C$4:$T$26,5,0),"")</f>
        <v/>
      </c>
      <c r="E26" s="217"/>
      <c r="F26" s="220"/>
      <c r="G26" s="216" t="str">
        <f>IFERROR(VLOOKUP(A26,選手情報!$C$4:$T$26,6,0),"")</f>
        <v/>
      </c>
      <c r="H26" s="217"/>
      <c r="I26" s="217"/>
      <c r="J26" s="212" t="str">
        <f>IFERROR(VLOOKUP(A26,選手情報!$C$4:$T$26,7,0)&amp;"年","")</f>
        <v/>
      </c>
      <c r="K26" s="212"/>
      <c r="L26" s="211" t="str">
        <f>IFERROR(IF(OR(INDEX(選手情報!$C$4:$T$26,MATCH(A26,選手情報!$C$4:$C$26,),8)="",INDEX(選手情報!$C$4:$T$26,MATCH(A26,選手情報!$C$4:$C$26,),10)="",INDEX(選手情報!$C$4:$T$26,MATCH(A26,選手情報!$C$4:$C$26,),12)=""),"",DATE(INDEX(選手情報!$C$4:$T$26,MATCH(A26,選手情報!$C$4:$C$26,),8),INDEX(選手情報!$C$4:$T$26,MATCH(A26,選手情報!$C$4:$C$26,),10),INDEX(選手情報!$C$4:$T$26,MATCH(A26,選手情報!$C$4:$C$26,),12))),"")</f>
        <v/>
      </c>
      <c r="M26" s="208"/>
      <c r="N26" s="208"/>
      <c r="O26" s="208"/>
      <c r="P26" s="212" t="str">
        <f>IFERROR(VLOOKUP(A26,選手情報!$C$4:T$26,14,0)&amp;"cm","")</f>
        <v/>
      </c>
      <c r="Q26" s="212"/>
      <c r="R26" s="212"/>
      <c r="S26" s="212" t="str">
        <f>IFERROR(TEXT(VLOOKUP(A26,選手情報!$C$4:W$26,16,0),"0.0")&amp;"kg","")</f>
        <v/>
      </c>
      <c r="T26" s="212"/>
      <c r="U26" s="212"/>
      <c r="V26" s="212" t="str">
        <f>IFERROR(VLOOKUP(A26,選手情報!$C$4:$T$26,18,0),"")</f>
        <v/>
      </c>
      <c r="W26" s="212"/>
      <c r="X26" s="214"/>
    </row>
    <row r="27" spans="1:24" ht="27.95" customHeight="1" x14ac:dyDescent="0.4">
      <c r="A27" s="207"/>
      <c r="B27" s="208"/>
      <c r="C27" s="208"/>
      <c r="D27" s="222" t="str">
        <f>IFERROR(VLOOKUP(A26,選手情報!$C$4:$T$26,3,0),"")</f>
        <v/>
      </c>
      <c r="E27" s="222"/>
      <c r="F27" s="223"/>
      <c r="G27" s="224" t="str">
        <f>IFERROR(VLOOKUP(A26,選手情報!$C$4:$T$26,4,0),"")</f>
        <v/>
      </c>
      <c r="H27" s="222"/>
      <c r="I27" s="222"/>
      <c r="J27" s="212"/>
      <c r="K27" s="212"/>
      <c r="L27" s="208"/>
      <c r="M27" s="208"/>
      <c r="N27" s="208"/>
      <c r="O27" s="208"/>
      <c r="P27" s="212"/>
      <c r="Q27" s="212"/>
      <c r="R27" s="212"/>
      <c r="S27" s="212"/>
      <c r="T27" s="212"/>
      <c r="U27" s="212"/>
      <c r="V27" s="212"/>
      <c r="W27" s="212"/>
      <c r="X27" s="214"/>
    </row>
    <row r="28" spans="1:24" x14ac:dyDescent="0.4">
      <c r="A28" s="207" t="s">
        <v>33</v>
      </c>
      <c r="B28" s="208"/>
      <c r="C28" s="208"/>
      <c r="D28" s="217" t="str">
        <f>IFERROR(VLOOKUP(A28,選手情報!$C$4:$T$26,5,0),"")</f>
        <v/>
      </c>
      <c r="E28" s="217"/>
      <c r="F28" s="220"/>
      <c r="G28" s="216" t="str">
        <f>IFERROR(VLOOKUP(A28,選手情報!$C$4:$T$26,6,0),"")</f>
        <v/>
      </c>
      <c r="H28" s="217"/>
      <c r="I28" s="217"/>
      <c r="J28" s="212" t="str">
        <f>IFERROR(VLOOKUP(A28,選手情報!$C$4:$T$26,7,0)&amp;"年","")</f>
        <v/>
      </c>
      <c r="K28" s="212"/>
      <c r="L28" s="211" t="str">
        <f>IFERROR(IF(OR(INDEX(選手情報!$C$4:$T$26,MATCH(A28,選手情報!$C$4:$C$26,),8)="",INDEX(選手情報!$C$4:$T$26,MATCH(A28,選手情報!$C$4:$C$26,),10)="",INDEX(選手情報!$C$4:$T$26,MATCH(A28,選手情報!$C$4:$C$26,),12)=""),"",DATE(INDEX(選手情報!$C$4:$T$26,MATCH(A28,選手情報!$C$4:$C$26,),8),INDEX(選手情報!$C$4:$T$26,MATCH(A28,選手情報!$C$4:$C$26,),10),INDEX(選手情報!$C$4:$T$26,MATCH(A28,選手情報!$C$4:$C$26,),12))),"")</f>
        <v/>
      </c>
      <c r="M28" s="208"/>
      <c r="N28" s="208"/>
      <c r="O28" s="208"/>
      <c r="P28" s="212" t="str">
        <f>IFERROR(VLOOKUP(A28,選手情報!$C$4:T$26,14,0)&amp;"cm","")</f>
        <v/>
      </c>
      <c r="Q28" s="212"/>
      <c r="R28" s="212"/>
      <c r="S28" s="212" t="str">
        <f>IFERROR(TEXT(VLOOKUP(A28,選手情報!$C$4:W$26,16,0),"0.0")&amp;"kg","")</f>
        <v/>
      </c>
      <c r="T28" s="212"/>
      <c r="U28" s="212"/>
      <c r="V28" s="212" t="str">
        <f>IFERROR(VLOOKUP(A28,選手情報!$C$4:$T$26,18,0),"")</f>
        <v/>
      </c>
      <c r="W28" s="212"/>
      <c r="X28" s="214"/>
    </row>
    <row r="29" spans="1:24" ht="26.45" customHeight="1" thickBot="1" x14ac:dyDescent="0.45">
      <c r="A29" s="209"/>
      <c r="B29" s="210"/>
      <c r="C29" s="210"/>
      <c r="D29" s="219" t="str">
        <f>IFERROR(VLOOKUP(A28,選手情報!$C$4:$T$26,3,0),"")</f>
        <v/>
      </c>
      <c r="E29" s="219"/>
      <c r="F29" s="221"/>
      <c r="G29" s="218" t="str">
        <f>IFERROR(VLOOKUP(A28,選手情報!$C$4:$T$26,4,0),"")</f>
        <v/>
      </c>
      <c r="H29" s="219"/>
      <c r="I29" s="219"/>
      <c r="J29" s="213"/>
      <c r="K29" s="213"/>
      <c r="L29" s="210"/>
      <c r="M29" s="210"/>
      <c r="N29" s="210"/>
      <c r="O29" s="210"/>
      <c r="P29" s="213"/>
      <c r="Q29" s="213"/>
      <c r="R29" s="213"/>
      <c r="S29" s="213"/>
      <c r="T29" s="213"/>
      <c r="U29" s="213"/>
      <c r="V29" s="213"/>
      <c r="W29" s="213"/>
      <c r="X29" s="215"/>
    </row>
    <row r="31" spans="1:24" x14ac:dyDescent="0.4">
      <c r="B31" s="15" t="s">
        <v>62</v>
      </c>
    </row>
    <row r="32" spans="1:24" x14ac:dyDescent="0.4">
      <c r="D32" s="181" t="str">
        <f>IF(OR(学校情報!J2="個人のみ",学校情報!J2=""),学校情報!N2&amp;"　"&amp;"年"&amp;"　"&amp;"月"&amp;"　"&amp;"日",IF(AND(学校情報!O2="",学校情報!Q2="",学校情報!S2=""),学校情報!N2&amp;"　"&amp;"年"&amp;"　"&amp;"月"&amp;"　"&amp;"日",学校情報!N2&amp;学校情報!O2&amp;"年"&amp;学校情報!Q2&amp;"月"&amp;学校情報!S2&amp;"日"))</f>
        <v>令和　年　月　日</v>
      </c>
      <c r="E32" s="181"/>
      <c r="F32" s="181"/>
      <c r="G32" s="181"/>
      <c r="H32" s="181"/>
      <c r="I32" s="181"/>
      <c r="J32" s="181"/>
    </row>
    <row r="34" spans="2:23" s="21" customFormat="1" ht="21" x14ac:dyDescent="0.4">
      <c r="E34" s="184" t="str">
        <f>IF(OR(学校情報!J2="個人のみ",学校情報!J2=""),"高等学校長",学校情報!B5&amp;"高等学校長")</f>
        <v>高等学校長</v>
      </c>
      <c r="F34" s="184"/>
      <c r="G34" s="184"/>
      <c r="H34" s="184"/>
      <c r="I34" s="184"/>
      <c r="J34" s="184"/>
      <c r="K34" s="184"/>
      <c r="L34" s="184"/>
      <c r="M34" s="184"/>
      <c r="N34" s="184"/>
      <c r="O34" s="184"/>
      <c r="P34" s="180" t="str">
        <f>IF(OR(学校情報!J2="個人のみ",学校情報!J2=""),"",学校情報!B15&amp;"　"&amp;学校情報!D15)</f>
        <v/>
      </c>
      <c r="Q34" s="180"/>
      <c r="R34" s="180"/>
      <c r="S34" s="180"/>
      <c r="T34" s="180"/>
      <c r="U34" s="180"/>
      <c r="V34" s="32"/>
      <c r="W34" s="33" t="s">
        <v>63</v>
      </c>
    </row>
    <row r="36" spans="2:23" x14ac:dyDescent="0.4">
      <c r="B36" s="15" t="s">
        <v>65</v>
      </c>
    </row>
    <row r="38" spans="2:23" ht="21" x14ac:dyDescent="0.4">
      <c r="J38" s="184" t="str">
        <f>IF(OR(学校情報!J2="個人のみ",学校情報!J2=""),"県高体連会長",学校情報!B2&amp;"県高体連会長")</f>
        <v>県高体連会長</v>
      </c>
      <c r="K38" s="184"/>
      <c r="L38" s="184"/>
      <c r="M38" s="184"/>
      <c r="N38" s="184"/>
      <c r="O38" s="184"/>
      <c r="P38" s="32"/>
      <c r="Q38" s="180" t="str">
        <f>IF(OR(学校情報!J2="個人のみ",学校情報!J2=""),"",学校情報!B13&amp;"　"&amp;学校情報!D13)</f>
        <v/>
      </c>
      <c r="R38" s="180"/>
      <c r="S38" s="180"/>
      <c r="T38" s="180"/>
      <c r="U38" s="180"/>
      <c r="V38" s="180"/>
      <c r="W38" s="33"/>
    </row>
    <row r="40" spans="2:23" s="21" customFormat="1" ht="21" x14ac:dyDescent="0.4">
      <c r="B40" s="21" t="s">
        <v>66</v>
      </c>
    </row>
  </sheetData>
  <sheetProtection algorithmName="SHA-512" hashValue="FP/mJMOF8PnlMVK4rvsxn1YKWf2+CHOS7MD0xqzAFKHwsdGZz9MHujgWhAphrxogjbC5kTNqawXwPZPwjuBM7g==" saltValue="Z6NIkgIobMWUzPhulF2lEA==" spinCount="100000" sheet="1" selectLockedCells="1" selectUnlockedCells="1"/>
  <mergeCells count="107">
    <mergeCell ref="A15:C15"/>
    <mergeCell ref="L16:O17"/>
    <mergeCell ref="G17:I17"/>
    <mergeCell ref="D16:F16"/>
    <mergeCell ref="G16:I16"/>
    <mergeCell ref="J16:K17"/>
    <mergeCell ref="A4:D4"/>
    <mergeCell ref="A5:D5"/>
    <mergeCell ref="A6:D6"/>
    <mergeCell ref="A7:D8"/>
    <mergeCell ref="A16:C17"/>
    <mergeCell ref="D17:F17"/>
    <mergeCell ref="D15:I15"/>
    <mergeCell ref="A10:D10"/>
    <mergeCell ref="A13:D13"/>
    <mergeCell ref="P16:R17"/>
    <mergeCell ref="S16:U17"/>
    <mergeCell ref="V16:X17"/>
    <mergeCell ref="J15:K15"/>
    <mergeCell ref="L15:O15"/>
    <mergeCell ref="P15:R15"/>
    <mergeCell ref="S15:U15"/>
    <mergeCell ref="V15:X15"/>
    <mergeCell ref="S4:U4"/>
    <mergeCell ref="V4:X4"/>
    <mergeCell ref="F12:K12"/>
    <mergeCell ref="R12:W12"/>
    <mergeCell ref="E7:X7"/>
    <mergeCell ref="E10:X10"/>
    <mergeCell ref="F13:K13"/>
    <mergeCell ref="P18:R19"/>
    <mergeCell ref="S18:U19"/>
    <mergeCell ref="V18:X19"/>
    <mergeCell ref="D19:F19"/>
    <mergeCell ref="G19:I19"/>
    <mergeCell ref="A18:C19"/>
    <mergeCell ref="D18:F18"/>
    <mergeCell ref="G18:I18"/>
    <mergeCell ref="J18:K19"/>
    <mergeCell ref="L18:O19"/>
    <mergeCell ref="A20:C21"/>
    <mergeCell ref="L20:O21"/>
    <mergeCell ref="P20:R21"/>
    <mergeCell ref="S20:U21"/>
    <mergeCell ref="V20:X21"/>
    <mergeCell ref="D20:F20"/>
    <mergeCell ref="D21:F21"/>
    <mergeCell ref="G20:I20"/>
    <mergeCell ref="G21:I21"/>
    <mergeCell ref="J20:K21"/>
    <mergeCell ref="A22:C23"/>
    <mergeCell ref="L22:O23"/>
    <mergeCell ref="P22:R23"/>
    <mergeCell ref="S22:U23"/>
    <mergeCell ref="V22:X23"/>
    <mergeCell ref="D22:F22"/>
    <mergeCell ref="G22:I22"/>
    <mergeCell ref="J22:K23"/>
    <mergeCell ref="D23:F23"/>
    <mergeCell ref="G23:I23"/>
    <mergeCell ref="A24:C25"/>
    <mergeCell ref="L24:O25"/>
    <mergeCell ref="P24:R25"/>
    <mergeCell ref="S24:U25"/>
    <mergeCell ref="V24:X25"/>
    <mergeCell ref="J24:K25"/>
    <mergeCell ref="D24:F24"/>
    <mergeCell ref="G24:I24"/>
    <mergeCell ref="D25:F25"/>
    <mergeCell ref="G25:I25"/>
    <mergeCell ref="D28:F28"/>
    <mergeCell ref="J28:K29"/>
    <mergeCell ref="D29:F29"/>
    <mergeCell ref="A26:C27"/>
    <mergeCell ref="L26:O27"/>
    <mergeCell ref="P26:R27"/>
    <mergeCell ref="S26:U27"/>
    <mergeCell ref="V26:X27"/>
    <mergeCell ref="J26:K27"/>
    <mergeCell ref="D26:F26"/>
    <mergeCell ref="G26:I26"/>
    <mergeCell ref="D27:F27"/>
    <mergeCell ref="G27:I27"/>
    <mergeCell ref="Q38:V38"/>
    <mergeCell ref="D32:J32"/>
    <mergeCell ref="A1:X1"/>
    <mergeCell ref="A2:X2"/>
    <mergeCell ref="J38:O38"/>
    <mergeCell ref="I4:N4"/>
    <mergeCell ref="E34:O34"/>
    <mergeCell ref="P34:U34"/>
    <mergeCell ref="E8:X8"/>
    <mergeCell ref="E6:X6"/>
    <mergeCell ref="E5:X5"/>
    <mergeCell ref="M12:P12"/>
    <mergeCell ref="M9:P9"/>
    <mergeCell ref="E9:L9"/>
    <mergeCell ref="Q9:X9"/>
    <mergeCell ref="A12:D12"/>
    <mergeCell ref="A9:D9"/>
    <mergeCell ref="A28:C29"/>
    <mergeCell ref="L28:O29"/>
    <mergeCell ref="P28:R29"/>
    <mergeCell ref="S28:U29"/>
    <mergeCell ref="V28:X29"/>
    <mergeCell ref="G28:I28"/>
    <mergeCell ref="G29:I29"/>
  </mergeCells>
  <phoneticPr fontId="1"/>
  <dataValidations disablePrompts="1" count="1">
    <dataValidation type="date" allowBlank="1" showInputMessage="1" showErrorMessage="1" sqref="AD3" xr:uid="{BF34A6FD-4561-41D2-83F1-8EA8377E0C31}">
      <formula1>39174</formula1>
      <formula2>40269</formula2>
    </dataValidation>
  </dataValidations>
  <printOptions horizontalCentered="1"/>
  <pageMargins left="0.70866141732283461" right="0.70866141732283461" top="0.59055118110236215" bottom="0.59055118110236215" header="0.31496062992125984" footer="0.31496062992125984"/>
  <pageSetup paperSize="9" orientation="portrait" horizontalDpi="300" verticalDpi="300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686DAE-AF5B-4BB6-A975-1B4524EAAC44}">
  <sheetPr>
    <tabColor rgb="FF00B0F0"/>
    <pageSetUpPr fitToPage="1"/>
  </sheetPr>
  <dimension ref="A1:X45"/>
  <sheetViews>
    <sheetView showGridLines="0" view="pageBreakPreview" zoomScaleNormal="100" zoomScaleSheetLayoutView="100" workbookViewId="0">
      <selection activeCell="A3" sqref="A3"/>
    </sheetView>
  </sheetViews>
  <sheetFormatPr defaultRowHeight="14.25" x14ac:dyDescent="0.4"/>
  <cols>
    <col min="1" max="24" width="3.125" style="15" customWidth="1"/>
    <col min="25" max="26" width="9" style="15" customWidth="1"/>
    <col min="27" max="16384" width="9" style="15"/>
  </cols>
  <sheetData>
    <row r="1" spans="1:24" ht="17.25" x14ac:dyDescent="0.4">
      <c r="A1" s="182" t="str">
        <f>団体戦申込書!A1</f>
        <v>第73回　東海高等学校総合体育大会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</row>
    <row r="2" spans="1:24" ht="21" x14ac:dyDescent="0.4">
      <c r="A2" s="183" t="s">
        <v>68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</row>
    <row r="3" spans="1:24" ht="15" thickBot="1" x14ac:dyDescent="0.45"/>
    <row r="4" spans="1:24" ht="21.75" thickBot="1" x14ac:dyDescent="0.45">
      <c r="A4" s="227" t="s">
        <v>3</v>
      </c>
      <c r="B4" s="228"/>
      <c r="C4" s="228"/>
      <c r="D4" s="229"/>
      <c r="E4" s="31"/>
      <c r="F4" s="31"/>
      <c r="G4" s="267" t="str">
        <f>IF(学校情報!B2="","",学校情報!B2&amp;"県")</f>
        <v/>
      </c>
      <c r="H4" s="267"/>
      <c r="I4" s="267"/>
      <c r="J4" s="267"/>
      <c r="K4" s="267"/>
      <c r="L4" s="267"/>
      <c r="M4" s="267"/>
      <c r="N4" s="31"/>
      <c r="O4" s="31"/>
      <c r="P4" s="227" t="str">
        <f>IF(学校情報!J2="","",IF(学校情報!J2="個人のみ","団体戦に出場していない","団体戦に出場している"))</f>
        <v/>
      </c>
      <c r="Q4" s="228"/>
      <c r="R4" s="228"/>
      <c r="S4" s="228"/>
      <c r="T4" s="228"/>
      <c r="U4" s="228"/>
      <c r="V4" s="228"/>
      <c r="W4" s="228"/>
      <c r="X4" s="266"/>
    </row>
    <row r="5" spans="1:24" ht="15" customHeight="1" x14ac:dyDescent="0.4">
      <c r="A5" s="240" t="s">
        <v>0</v>
      </c>
      <c r="B5" s="241"/>
      <c r="C5" s="241"/>
      <c r="D5" s="242"/>
      <c r="E5" s="191" t="str">
        <f>IF(学校情報!B4="","",学校情報!B4&amp;"こうとうがっこう")</f>
        <v/>
      </c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3"/>
    </row>
    <row r="6" spans="1:24" ht="24.75" thickBot="1" x14ac:dyDescent="0.45">
      <c r="A6" s="243" t="s">
        <v>1</v>
      </c>
      <c r="B6" s="244"/>
      <c r="C6" s="244"/>
      <c r="D6" s="245"/>
      <c r="E6" s="189" t="str">
        <f>IF(学校情報!B5="","",学校情報!B5&amp;"高等学校")</f>
        <v/>
      </c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90"/>
    </row>
    <row r="7" spans="1:24" s="37" customFormat="1" ht="15" customHeight="1" x14ac:dyDescent="0.4">
      <c r="A7" s="246" t="s">
        <v>39</v>
      </c>
      <c r="B7" s="247"/>
      <c r="C7" s="247"/>
      <c r="D7" s="248"/>
      <c r="E7" s="233" t="str">
        <f>IF(AND(学校情報!C6="",学校情報!F6=""),"〒　　-　　","〒"&amp;学校情報!C6&amp;"-"&amp;学校情報!F6)</f>
        <v>〒　　-　　</v>
      </c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5"/>
    </row>
    <row r="8" spans="1:24" s="38" customFormat="1" ht="19.5" thickBot="1" x14ac:dyDescent="0.45">
      <c r="A8" s="243"/>
      <c r="B8" s="244"/>
      <c r="C8" s="244"/>
      <c r="D8" s="245"/>
      <c r="E8" s="186" t="str">
        <f>IF(学校情報!B7="","",学校情報!B7)</f>
        <v/>
      </c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8"/>
    </row>
    <row r="9" spans="1:24" ht="15" customHeight="1" thickBot="1" x14ac:dyDescent="0.45">
      <c r="A9" s="252" t="s">
        <v>8</v>
      </c>
      <c r="B9" s="253"/>
      <c r="C9" s="253"/>
      <c r="D9" s="254"/>
      <c r="E9" s="255" t="str">
        <f>IF(AND(学校情報!B8="",学校情報!E8="",学校情報!H8=""),"　　　-　　　-　　　",学校情報!B8&amp;"-"&amp;学校情報!E8&amp;"-"&amp;学校情報!H8)</f>
        <v>　　　-　　　-　　　</v>
      </c>
      <c r="F9" s="256"/>
      <c r="G9" s="256"/>
      <c r="H9" s="256"/>
      <c r="I9" s="256"/>
      <c r="J9" s="256"/>
      <c r="K9" s="256"/>
      <c r="L9" s="256"/>
      <c r="M9" s="257" t="s">
        <v>9</v>
      </c>
      <c r="N9" s="258"/>
      <c r="O9" s="258"/>
      <c r="P9" s="259"/>
      <c r="Q9" s="260" t="str">
        <f>IF(AND(学校情報!B9="",学校情報!E9="",学校情報!H9=""),"　　　-　　　-　　　",学校情報!B9&amp;"-"&amp;学校情報!E9&amp;"-"&amp;学校情報!H9)</f>
        <v>　　　-　　　-　　　</v>
      </c>
      <c r="R9" s="258"/>
      <c r="S9" s="258"/>
      <c r="T9" s="258"/>
      <c r="U9" s="258"/>
      <c r="V9" s="258"/>
      <c r="W9" s="258"/>
      <c r="X9" s="261"/>
    </row>
    <row r="10" spans="1:24" ht="15" customHeight="1" thickBot="1" x14ac:dyDescent="0.45">
      <c r="A10" s="262" t="s">
        <v>123</v>
      </c>
      <c r="B10" s="263"/>
      <c r="C10" s="263"/>
      <c r="D10" s="263"/>
      <c r="E10" s="264" t="str">
        <f>IF(学校情報!B10="","",学校情報!B10)</f>
        <v/>
      </c>
      <c r="F10" s="264"/>
      <c r="G10" s="264"/>
      <c r="H10" s="264"/>
      <c r="I10" s="264"/>
      <c r="J10" s="264"/>
      <c r="K10" s="264"/>
      <c r="L10" s="264"/>
      <c r="M10" s="264"/>
      <c r="N10" s="264"/>
      <c r="O10" s="264"/>
      <c r="P10" s="264"/>
      <c r="Q10" s="264"/>
      <c r="R10" s="264"/>
      <c r="S10" s="264"/>
      <c r="T10" s="264"/>
      <c r="U10" s="264"/>
      <c r="V10" s="264"/>
      <c r="W10" s="264"/>
      <c r="X10" s="265"/>
    </row>
    <row r="11" spans="1:24" ht="15" thickBot="1" x14ac:dyDescent="0.45">
      <c r="B11" s="16"/>
      <c r="J11" s="16"/>
    </row>
    <row r="12" spans="1:24" ht="18" customHeight="1" thickBot="1" x14ac:dyDescent="0.45">
      <c r="A12" s="194" t="s">
        <v>125</v>
      </c>
      <c r="B12" s="195"/>
      <c r="C12" s="195"/>
      <c r="D12" s="196"/>
      <c r="E12" s="34"/>
      <c r="F12" s="232" t="str">
        <f>学校情報!B16&amp;"　"&amp;学校情報!D16</f>
        <v>　</v>
      </c>
      <c r="G12" s="232"/>
      <c r="H12" s="232"/>
      <c r="I12" s="232"/>
      <c r="J12" s="232"/>
      <c r="K12" s="232"/>
      <c r="L12" s="35"/>
      <c r="M12" s="194" t="s">
        <v>124</v>
      </c>
      <c r="N12" s="195"/>
      <c r="O12" s="195"/>
      <c r="P12" s="195"/>
      <c r="Q12" s="83"/>
      <c r="R12" s="232" t="str">
        <f>学校情報!B17&amp;"　"&amp;学校情報!D17</f>
        <v>　</v>
      </c>
      <c r="S12" s="232"/>
      <c r="T12" s="232"/>
      <c r="U12" s="232"/>
      <c r="V12" s="232"/>
      <c r="W12" s="232"/>
      <c r="X12" s="35"/>
    </row>
    <row r="13" spans="1:24" ht="15" thickBot="1" x14ac:dyDescent="0.45"/>
    <row r="14" spans="1:24" x14ac:dyDescent="0.4">
      <c r="A14" s="239" t="s">
        <v>70</v>
      </c>
      <c r="B14" s="225"/>
      <c r="C14" s="225"/>
      <c r="D14" s="225" t="s">
        <v>50</v>
      </c>
      <c r="E14" s="225"/>
      <c r="F14" s="225"/>
      <c r="G14" s="225"/>
      <c r="H14" s="225"/>
      <c r="I14" s="225"/>
      <c r="J14" s="225" t="s">
        <v>19</v>
      </c>
      <c r="K14" s="225"/>
      <c r="L14" s="225" t="s">
        <v>38</v>
      </c>
      <c r="M14" s="225"/>
      <c r="N14" s="225"/>
      <c r="O14" s="225"/>
      <c r="P14" s="225" t="s">
        <v>20</v>
      </c>
      <c r="Q14" s="225"/>
      <c r="R14" s="225"/>
      <c r="S14" s="225" t="s">
        <v>21</v>
      </c>
      <c r="T14" s="225"/>
      <c r="U14" s="225"/>
      <c r="V14" s="225" t="s">
        <v>34</v>
      </c>
      <c r="W14" s="225"/>
      <c r="X14" s="226"/>
    </row>
    <row r="15" spans="1:24" x14ac:dyDescent="0.4">
      <c r="A15" s="250" t="str">
        <f>IF(個人戦出場選手一覧!B4="","",個人戦出場選手一覧!B4&amp;"位")</f>
        <v/>
      </c>
      <c r="B15" s="212"/>
      <c r="C15" s="212"/>
      <c r="D15" s="217">
        <f>個人戦出場選手一覧!G4</f>
        <v>0</v>
      </c>
      <c r="E15" s="217"/>
      <c r="F15" s="220"/>
      <c r="G15" s="216">
        <f>個人戦出場選手一覧!H4</f>
        <v>0</v>
      </c>
      <c r="H15" s="217"/>
      <c r="I15" s="217"/>
      <c r="J15" s="212" t="str">
        <f>IF(個人戦出場選手一覧!I4="","",個人戦出場選手一覧!I4&amp;"年")</f>
        <v/>
      </c>
      <c r="K15" s="212"/>
      <c r="L15" s="211" t="str">
        <f>IF(OR(個人戦出場選手一覧!J4="",個人戦出場選手一覧!L4="",個人戦出場選手一覧!N4=""),"",DATE(個人戦出場選手一覧!J4,個人戦出場選手一覧!L4,個人戦出場選手一覧!N4))</f>
        <v/>
      </c>
      <c r="M15" s="208"/>
      <c r="N15" s="208"/>
      <c r="O15" s="208"/>
      <c r="P15" s="212" t="str">
        <f>IF(個人戦出場選手一覧!P4="","",個人戦出場選手一覧!P4&amp;"cm")</f>
        <v/>
      </c>
      <c r="Q15" s="212"/>
      <c r="R15" s="212"/>
      <c r="S15" s="212" t="str">
        <f>IF(個人戦出場選手一覧!R4="","",TEXT(個人戦出場選手一覧!R4,"0.0")&amp;"kg")</f>
        <v/>
      </c>
      <c r="T15" s="212"/>
      <c r="U15" s="212"/>
      <c r="V15" s="212">
        <f>個人戦出場選手一覧!T4</f>
        <v>0</v>
      </c>
      <c r="W15" s="212"/>
      <c r="X15" s="214"/>
    </row>
    <row r="16" spans="1:24" ht="18.95" customHeight="1" x14ac:dyDescent="0.4">
      <c r="A16" s="250"/>
      <c r="B16" s="212"/>
      <c r="C16" s="212"/>
      <c r="D16" s="222">
        <f>個人戦出場選手一覧!E4</f>
        <v>0</v>
      </c>
      <c r="E16" s="222"/>
      <c r="F16" s="223"/>
      <c r="G16" s="224">
        <f>個人戦出場選手一覧!F4</f>
        <v>0</v>
      </c>
      <c r="H16" s="222"/>
      <c r="I16" s="222"/>
      <c r="J16" s="212"/>
      <c r="K16" s="212"/>
      <c r="L16" s="208"/>
      <c r="M16" s="208"/>
      <c r="N16" s="208"/>
      <c r="O16" s="208"/>
      <c r="P16" s="212"/>
      <c r="Q16" s="212"/>
      <c r="R16" s="212"/>
      <c r="S16" s="212"/>
      <c r="T16" s="212"/>
      <c r="U16" s="212"/>
      <c r="V16" s="212"/>
      <c r="W16" s="212"/>
      <c r="X16" s="214"/>
    </row>
    <row r="17" spans="1:24" x14ac:dyDescent="0.4">
      <c r="A17" s="250" t="str">
        <f>IF(個人戦出場選手一覧!B5="","",個人戦出場選手一覧!B5&amp;"位")</f>
        <v/>
      </c>
      <c r="B17" s="212"/>
      <c r="C17" s="212"/>
      <c r="D17" s="217">
        <f>個人戦出場選手一覧!G5</f>
        <v>0</v>
      </c>
      <c r="E17" s="217"/>
      <c r="F17" s="220"/>
      <c r="G17" s="216">
        <f>個人戦出場選手一覧!H5</f>
        <v>0</v>
      </c>
      <c r="H17" s="217"/>
      <c r="I17" s="217"/>
      <c r="J17" s="212" t="str">
        <f>IF(個人戦出場選手一覧!I5="","",個人戦出場選手一覧!I5&amp;"年")</f>
        <v/>
      </c>
      <c r="K17" s="212"/>
      <c r="L17" s="211" t="str">
        <f>IF(OR(個人戦出場選手一覧!J5="",個人戦出場選手一覧!L5="",個人戦出場選手一覧!N5=""),"",DATE(個人戦出場選手一覧!J5,個人戦出場選手一覧!L5,個人戦出場選手一覧!N5))</f>
        <v/>
      </c>
      <c r="M17" s="208"/>
      <c r="N17" s="208"/>
      <c r="O17" s="208"/>
      <c r="P17" s="212" t="str">
        <f>IF(個人戦出場選手一覧!P5="","",個人戦出場選手一覧!P5&amp;"cm")</f>
        <v/>
      </c>
      <c r="Q17" s="212"/>
      <c r="R17" s="212"/>
      <c r="S17" s="212" t="str">
        <f>IF(個人戦出場選手一覧!R5="","",TEXT(個人戦出場選手一覧!R5,"0.0")&amp;"kg")</f>
        <v/>
      </c>
      <c r="T17" s="212"/>
      <c r="U17" s="212"/>
      <c r="V17" s="212">
        <f>個人戦出場選手一覧!T5</f>
        <v>0</v>
      </c>
      <c r="W17" s="212"/>
      <c r="X17" s="214"/>
    </row>
    <row r="18" spans="1:24" ht="18.95" customHeight="1" x14ac:dyDescent="0.4">
      <c r="A18" s="250"/>
      <c r="B18" s="212"/>
      <c r="C18" s="212"/>
      <c r="D18" s="222">
        <f>個人戦出場選手一覧!E5</f>
        <v>0</v>
      </c>
      <c r="E18" s="222"/>
      <c r="F18" s="223"/>
      <c r="G18" s="224">
        <f>個人戦出場選手一覧!F5</f>
        <v>0</v>
      </c>
      <c r="H18" s="222"/>
      <c r="I18" s="222"/>
      <c r="J18" s="212"/>
      <c r="K18" s="212"/>
      <c r="L18" s="208"/>
      <c r="M18" s="208"/>
      <c r="N18" s="208"/>
      <c r="O18" s="208"/>
      <c r="P18" s="212"/>
      <c r="Q18" s="212"/>
      <c r="R18" s="212"/>
      <c r="S18" s="212"/>
      <c r="T18" s="212"/>
      <c r="U18" s="212"/>
      <c r="V18" s="212"/>
      <c r="W18" s="212"/>
      <c r="X18" s="214"/>
    </row>
    <row r="19" spans="1:24" x14ac:dyDescent="0.4">
      <c r="A19" s="250" t="str">
        <f>IF(個人戦出場選手一覧!B6="","",個人戦出場選手一覧!B6&amp;"位")</f>
        <v/>
      </c>
      <c r="B19" s="212"/>
      <c r="C19" s="212"/>
      <c r="D19" s="217">
        <f>個人戦出場選手一覧!G6</f>
        <v>0</v>
      </c>
      <c r="E19" s="217"/>
      <c r="F19" s="220"/>
      <c r="G19" s="216">
        <f>個人戦出場選手一覧!H6</f>
        <v>0</v>
      </c>
      <c r="H19" s="217"/>
      <c r="I19" s="217"/>
      <c r="J19" s="212" t="str">
        <f>IF(個人戦出場選手一覧!I6="","",個人戦出場選手一覧!I6&amp;"年")</f>
        <v/>
      </c>
      <c r="K19" s="212"/>
      <c r="L19" s="211" t="str">
        <f>IF(OR(個人戦出場選手一覧!J6="",個人戦出場選手一覧!L6="",個人戦出場選手一覧!N6=""),"",DATE(個人戦出場選手一覧!J6,個人戦出場選手一覧!L6,個人戦出場選手一覧!N6))</f>
        <v/>
      </c>
      <c r="M19" s="208"/>
      <c r="N19" s="208"/>
      <c r="O19" s="208"/>
      <c r="P19" s="212" t="str">
        <f>IF(個人戦出場選手一覧!P6="","",個人戦出場選手一覧!P6&amp;"cm")</f>
        <v/>
      </c>
      <c r="Q19" s="212"/>
      <c r="R19" s="212"/>
      <c r="S19" s="212" t="str">
        <f>IF(個人戦出場選手一覧!R6="","",TEXT(個人戦出場選手一覧!R6,"0.0")&amp;"kg")</f>
        <v/>
      </c>
      <c r="T19" s="212"/>
      <c r="U19" s="212"/>
      <c r="V19" s="212">
        <f>個人戦出場選手一覧!T6</f>
        <v>0</v>
      </c>
      <c r="W19" s="212"/>
      <c r="X19" s="214"/>
    </row>
    <row r="20" spans="1:24" ht="18.95" customHeight="1" x14ac:dyDescent="0.4">
      <c r="A20" s="250"/>
      <c r="B20" s="212"/>
      <c r="C20" s="212"/>
      <c r="D20" s="222">
        <f>個人戦出場選手一覧!E6</f>
        <v>0</v>
      </c>
      <c r="E20" s="222"/>
      <c r="F20" s="223"/>
      <c r="G20" s="224">
        <f>個人戦出場選手一覧!F6</f>
        <v>0</v>
      </c>
      <c r="H20" s="222"/>
      <c r="I20" s="222"/>
      <c r="J20" s="212"/>
      <c r="K20" s="212"/>
      <c r="L20" s="208"/>
      <c r="M20" s="208"/>
      <c r="N20" s="208"/>
      <c r="O20" s="208"/>
      <c r="P20" s="212"/>
      <c r="Q20" s="212"/>
      <c r="R20" s="212"/>
      <c r="S20" s="212"/>
      <c r="T20" s="212"/>
      <c r="U20" s="212"/>
      <c r="V20" s="212"/>
      <c r="W20" s="212"/>
      <c r="X20" s="214"/>
    </row>
    <row r="21" spans="1:24" x14ac:dyDescent="0.4">
      <c r="A21" s="250" t="str">
        <f>IF(個人戦出場選手一覧!B7="","",個人戦出場選手一覧!B7&amp;"位")</f>
        <v/>
      </c>
      <c r="B21" s="212"/>
      <c r="C21" s="212"/>
      <c r="D21" s="217">
        <f>個人戦出場選手一覧!G7</f>
        <v>0</v>
      </c>
      <c r="E21" s="217"/>
      <c r="F21" s="220"/>
      <c r="G21" s="216">
        <f>個人戦出場選手一覧!H7</f>
        <v>0</v>
      </c>
      <c r="H21" s="217"/>
      <c r="I21" s="217"/>
      <c r="J21" s="212" t="str">
        <f>IF(個人戦出場選手一覧!I7="","",個人戦出場選手一覧!I7&amp;"年")</f>
        <v/>
      </c>
      <c r="K21" s="212"/>
      <c r="L21" s="211" t="str">
        <f>IF(OR(個人戦出場選手一覧!J7="",個人戦出場選手一覧!L7="",個人戦出場選手一覧!N7=""),"",DATE(個人戦出場選手一覧!J7,個人戦出場選手一覧!L7,個人戦出場選手一覧!N7))</f>
        <v/>
      </c>
      <c r="M21" s="208"/>
      <c r="N21" s="208"/>
      <c r="O21" s="208"/>
      <c r="P21" s="212" t="str">
        <f>IF(個人戦出場選手一覧!P7="","",個人戦出場選手一覧!P7&amp;"cm")</f>
        <v/>
      </c>
      <c r="Q21" s="212"/>
      <c r="R21" s="212"/>
      <c r="S21" s="212" t="str">
        <f>IF(個人戦出場選手一覧!R7="","",TEXT(個人戦出場選手一覧!R7,"0.0")&amp;"kg")</f>
        <v/>
      </c>
      <c r="T21" s="212"/>
      <c r="U21" s="212"/>
      <c r="V21" s="212">
        <f>個人戦出場選手一覧!T7</f>
        <v>0</v>
      </c>
      <c r="W21" s="212"/>
      <c r="X21" s="214"/>
    </row>
    <row r="22" spans="1:24" ht="18.95" customHeight="1" x14ac:dyDescent="0.4">
      <c r="A22" s="250"/>
      <c r="B22" s="212"/>
      <c r="C22" s="212"/>
      <c r="D22" s="222">
        <f>個人戦出場選手一覧!E7</f>
        <v>0</v>
      </c>
      <c r="E22" s="222"/>
      <c r="F22" s="223"/>
      <c r="G22" s="224">
        <f>個人戦出場選手一覧!F7</f>
        <v>0</v>
      </c>
      <c r="H22" s="222"/>
      <c r="I22" s="222"/>
      <c r="J22" s="212"/>
      <c r="K22" s="212"/>
      <c r="L22" s="208"/>
      <c r="M22" s="208"/>
      <c r="N22" s="208"/>
      <c r="O22" s="208"/>
      <c r="P22" s="212"/>
      <c r="Q22" s="212"/>
      <c r="R22" s="212"/>
      <c r="S22" s="212"/>
      <c r="T22" s="212"/>
      <c r="U22" s="212"/>
      <c r="V22" s="212"/>
      <c r="W22" s="212"/>
      <c r="X22" s="214"/>
    </row>
    <row r="23" spans="1:24" x14ac:dyDescent="0.4">
      <c r="A23" s="250" t="str">
        <f>IF(個人戦出場選手一覧!B8="","",個人戦出場選手一覧!B8&amp;"位")</f>
        <v/>
      </c>
      <c r="B23" s="212"/>
      <c r="C23" s="212"/>
      <c r="D23" s="217">
        <f>個人戦出場選手一覧!G8</f>
        <v>0</v>
      </c>
      <c r="E23" s="217"/>
      <c r="F23" s="220"/>
      <c r="G23" s="216">
        <f>個人戦出場選手一覧!H8</f>
        <v>0</v>
      </c>
      <c r="H23" s="217"/>
      <c r="I23" s="217"/>
      <c r="J23" s="212" t="str">
        <f>IF(個人戦出場選手一覧!I8="","",個人戦出場選手一覧!I8&amp;"年")</f>
        <v/>
      </c>
      <c r="K23" s="212"/>
      <c r="L23" s="211" t="str">
        <f>IF(OR(個人戦出場選手一覧!J8="",個人戦出場選手一覧!L8="",個人戦出場選手一覧!N8=""),"",DATE(個人戦出場選手一覧!J8,個人戦出場選手一覧!L8,個人戦出場選手一覧!N8))</f>
        <v/>
      </c>
      <c r="M23" s="208"/>
      <c r="N23" s="208"/>
      <c r="O23" s="208"/>
      <c r="P23" s="212" t="str">
        <f>IF(個人戦出場選手一覧!P8="","",個人戦出場選手一覧!P8&amp;"cm")</f>
        <v/>
      </c>
      <c r="Q23" s="212"/>
      <c r="R23" s="212"/>
      <c r="S23" s="212" t="str">
        <f>IF(個人戦出場選手一覧!R8="","",TEXT(個人戦出場選手一覧!R8,"0.0")&amp;"kg")</f>
        <v/>
      </c>
      <c r="T23" s="212"/>
      <c r="U23" s="212"/>
      <c r="V23" s="212">
        <f>個人戦出場選手一覧!T8</f>
        <v>0</v>
      </c>
      <c r="W23" s="212"/>
      <c r="X23" s="214"/>
    </row>
    <row r="24" spans="1:24" ht="18.95" customHeight="1" x14ac:dyDescent="0.4">
      <c r="A24" s="250"/>
      <c r="B24" s="212"/>
      <c r="C24" s="212"/>
      <c r="D24" s="222">
        <f>個人戦出場選手一覧!E8</f>
        <v>0</v>
      </c>
      <c r="E24" s="222"/>
      <c r="F24" s="223"/>
      <c r="G24" s="224">
        <f>個人戦出場選手一覧!F8</f>
        <v>0</v>
      </c>
      <c r="H24" s="222"/>
      <c r="I24" s="222"/>
      <c r="J24" s="212"/>
      <c r="K24" s="212"/>
      <c r="L24" s="208"/>
      <c r="M24" s="208"/>
      <c r="N24" s="208"/>
      <c r="O24" s="208"/>
      <c r="P24" s="212"/>
      <c r="Q24" s="212"/>
      <c r="R24" s="212"/>
      <c r="S24" s="212"/>
      <c r="T24" s="212"/>
      <c r="U24" s="212"/>
      <c r="V24" s="212"/>
      <c r="W24" s="212"/>
      <c r="X24" s="214"/>
    </row>
    <row r="25" spans="1:24" x14ac:dyDescent="0.4">
      <c r="A25" s="250" t="str">
        <f>IF(個人戦出場選手一覧!B9="","",個人戦出場選手一覧!B9&amp;"位")</f>
        <v/>
      </c>
      <c r="B25" s="212"/>
      <c r="C25" s="212"/>
      <c r="D25" s="217">
        <f>個人戦出場選手一覧!G9</f>
        <v>0</v>
      </c>
      <c r="E25" s="217"/>
      <c r="F25" s="220"/>
      <c r="G25" s="216">
        <f>個人戦出場選手一覧!H9</f>
        <v>0</v>
      </c>
      <c r="H25" s="217"/>
      <c r="I25" s="217"/>
      <c r="J25" s="212" t="str">
        <f>IF(個人戦出場選手一覧!I9="","",個人戦出場選手一覧!I9&amp;"年")</f>
        <v/>
      </c>
      <c r="K25" s="212"/>
      <c r="L25" s="211" t="str">
        <f>IF(OR(個人戦出場選手一覧!J9="",個人戦出場選手一覧!L9="",個人戦出場選手一覧!N9=""),"",DATE(個人戦出場選手一覧!J9,個人戦出場選手一覧!L9,個人戦出場選手一覧!N9))</f>
        <v/>
      </c>
      <c r="M25" s="208"/>
      <c r="N25" s="208"/>
      <c r="O25" s="208"/>
      <c r="P25" s="212" t="str">
        <f>IF(個人戦出場選手一覧!P9="","",個人戦出場選手一覧!P9&amp;"cm")</f>
        <v/>
      </c>
      <c r="Q25" s="212"/>
      <c r="R25" s="212"/>
      <c r="S25" s="212" t="str">
        <f>IF(個人戦出場選手一覧!R9="","",TEXT(個人戦出場選手一覧!R9,"0.0")&amp;"kg")</f>
        <v/>
      </c>
      <c r="T25" s="212"/>
      <c r="U25" s="212"/>
      <c r="V25" s="212">
        <f>個人戦出場選手一覧!T9</f>
        <v>0</v>
      </c>
      <c r="W25" s="212"/>
      <c r="X25" s="214"/>
    </row>
    <row r="26" spans="1:24" ht="18.95" customHeight="1" x14ac:dyDescent="0.4">
      <c r="A26" s="250"/>
      <c r="B26" s="212"/>
      <c r="C26" s="212"/>
      <c r="D26" s="222">
        <f>個人戦出場選手一覧!E9</f>
        <v>0</v>
      </c>
      <c r="E26" s="222"/>
      <c r="F26" s="223"/>
      <c r="G26" s="224">
        <f>個人戦出場選手一覧!F9</f>
        <v>0</v>
      </c>
      <c r="H26" s="222"/>
      <c r="I26" s="222"/>
      <c r="J26" s="212"/>
      <c r="K26" s="212"/>
      <c r="L26" s="208"/>
      <c r="M26" s="208"/>
      <c r="N26" s="208"/>
      <c r="O26" s="208"/>
      <c r="P26" s="212"/>
      <c r="Q26" s="212"/>
      <c r="R26" s="212"/>
      <c r="S26" s="212"/>
      <c r="T26" s="212"/>
      <c r="U26" s="212"/>
      <c r="V26" s="212"/>
      <c r="W26" s="212"/>
      <c r="X26" s="214"/>
    </row>
    <row r="27" spans="1:24" x14ac:dyDescent="0.4">
      <c r="A27" s="250" t="str">
        <f>IF(個人戦出場選手一覧!B10="","",個人戦出場選手一覧!B10&amp;"位")</f>
        <v/>
      </c>
      <c r="B27" s="212"/>
      <c r="C27" s="212"/>
      <c r="D27" s="217">
        <f>個人戦出場選手一覧!G10</f>
        <v>0</v>
      </c>
      <c r="E27" s="217"/>
      <c r="F27" s="220"/>
      <c r="G27" s="216">
        <f>個人戦出場選手一覧!H10</f>
        <v>0</v>
      </c>
      <c r="H27" s="217"/>
      <c r="I27" s="217"/>
      <c r="J27" s="212" t="str">
        <f>IF(個人戦出場選手一覧!I10="","",個人戦出場選手一覧!I10&amp;"年")</f>
        <v/>
      </c>
      <c r="K27" s="212"/>
      <c r="L27" s="211" t="str">
        <f>IF(OR(個人戦出場選手一覧!J10="",個人戦出場選手一覧!L10="",個人戦出場選手一覧!N10=""),"",DATE(個人戦出場選手一覧!J10,個人戦出場選手一覧!L10,個人戦出場選手一覧!N10))</f>
        <v/>
      </c>
      <c r="M27" s="208"/>
      <c r="N27" s="208"/>
      <c r="O27" s="208"/>
      <c r="P27" s="212" t="str">
        <f>IF(個人戦出場選手一覧!P10="","",個人戦出場選手一覧!P10&amp;"cm")</f>
        <v/>
      </c>
      <c r="Q27" s="212"/>
      <c r="R27" s="212"/>
      <c r="S27" s="212" t="str">
        <f>IF(個人戦出場選手一覧!R10="","",TEXT(個人戦出場選手一覧!R10,"0.0")&amp;"kg")</f>
        <v/>
      </c>
      <c r="T27" s="212"/>
      <c r="U27" s="212"/>
      <c r="V27" s="212">
        <f>個人戦出場選手一覧!T10</f>
        <v>0</v>
      </c>
      <c r="W27" s="212"/>
      <c r="X27" s="214"/>
    </row>
    <row r="28" spans="1:24" ht="18.95" customHeight="1" x14ac:dyDescent="0.4">
      <c r="A28" s="250"/>
      <c r="B28" s="212"/>
      <c r="C28" s="212"/>
      <c r="D28" s="222">
        <f>個人戦出場選手一覧!E10</f>
        <v>0</v>
      </c>
      <c r="E28" s="222"/>
      <c r="F28" s="223"/>
      <c r="G28" s="224">
        <f>個人戦出場選手一覧!F10</f>
        <v>0</v>
      </c>
      <c r="H28" s="222"/>
      <c r="I28" s="222"/>
      <c r="J28" s="212"/>
      <c r="K28" s="212"/>
      <c r="L28" s="208"/>
      <c r="M28" s="208"/>
      <c r="N28" s="208"/>
      <c r="O28" s="208"/>
      <c r="P28" s="212"/>
      <c r="Q28" s="212"/>
      <c r="R28" s="212"/>
      <c r="S28" s="212"/>
      <c r="T28" s="212"/>
      <c r="U28" s="212"/>
      <c r="V28" s="212"/>
      <c r="W28" s="212"/>
      <c r="X28" s="214"/>
    </row>
    <row r="29" spans="1:24" x14ac:dyDescent="0.4">
      <c r="A29" s="250" t="str">
        <f>IF(個人戦出場選手一覧!B11="","",個人戦出場選手一覧!B11&amp;"位")</f>
        <v/>
      </c>
      <c r="B29" s="212"/>
      <c r="C29" s="212"/>
      <c r="D29" s="217">
        <f>個人戦出場選手一覧!G11</f>
        <v>0</v>
      </c>
      <c r="E29" s="217"/>
      <c r="F29" s="220"/>
      <c r="G29" s="216">
        <f>個人戦出場選手一覧!H11</f>
        <v>0</v>
      </c>
      <c r="H29" s="217"/>
      <c r="I29" s="217"/>
      <c r="J29" s="212" t="str">
        <f>IF(個人戦出場選手一覧!I11="","",個人戦出場選手一覧!I11&amp;"年")</f>
        <v/>
      </c>
      <c r="K29" s="212"/>
      <c r="L29" s="211" t="str">
        <f>IF(OR(個人戦出場選手一覧!J11="",個人戦出場選手一覧!L11="",個人戦出場選手一覧!N11=""),"",DATE(個人戦出場選手一覧!J11,個人戦出場選手一覧!L11,個人戦出場選手一覧!N11))</f>
        <v/>
      </c>
      <c r="M29" s="208"/>
      <c r="N29" s="208"/>
      <c r="O29" s="208"/>
      <c r="P29" s="212" t="str">
        <f>IF(個人戦出場選手一覧!P11="","",個人戦出場選手一覧!P11&amp;"cm")</f>
        <v/>
      </c>
      <c r="Q29" s="212"/>
      <c r="R29" s="212"/>
      <c r="S29" s="212" t="str">
        <f>IF(個人戦出場選手一覧!R11="","",TEXT(個人戦出場選手一覧!R11,"0.0")&amp;"kg")</f>
        <v/>
      </c>
      <c r="T29" s="212"/>
      <c r="U29" s="212"/>
      <c r="V29" s="212">
        <f>個人戦出場選手一覧!T11</f>
        <v>0</v>
      </c>
      <c r="W29" s="212"/>
      <c r="X29" s="214"/>
    </row>
    <row r="30" spans="1:24" ht="18.95" customHeight="1" x14ac:dyDescent="0.4">
      <c r="A30" s="250"/>
      <c r="B30" s="212"/>
      <c r="C30" s="212"/>
      <c r="D30" s="222">
        <f>個人戦出場選手一覧!E11</f>
        <v>0</v>
      </c>
      <c r="E30" s="222"/>
      <c r="F30" s="223"/>
      <c r="G30" s="224">
        <f>個人戦出場選手一覧!F11</f>
        <v>0</v>
      </c>
      <c r="H30" s="222"/>
      <c r="I30" s="222"/>
      <c r="J30" s="212"/>
      <c r="K30" s="212"/>
      <c r="L30" s="208"/>
      <c r="M30" s="208"/>
      <c r="N30" s="208"/>
      <c r="O30" s="208"/>
      <c r="P30" s="212"/>
      <c r="Q30" s="212"/>
      <c r="R30" s="212"/>
      <c r="S30" s="212"/>
      <c r="T30" s="212"/>
      <c r="U30" s="212"/>
      <c r="V30" s="212"/>
      <c r="W30" s="212"/>
      <c r="X30" s="214"/>
    </row>
    <row r="31" spans="1:24" x14ac:dyDescent="0.4">
      <c r="A31" s="250" t="str">
        <f>IF(個人戦出場選手一覧!B12="","",個人戦出場選手一覧!B12&amp;"位")</f>
        <v/>
      </c>
      <c r="B31" s="212"/>
      <c r="C31" s="212"/>
      <c r="D31" s="217">
        <f>個人戦出場選手一覧!G12</f>
        <v>0</v>
      </c>
      <c r="E31" s="217"/>
      <c r="F31" s="220"/>
      <c r="G31" s="216">
        <f>個人戦出場選手一覧!H12</f>
        <v>0</v>
      </c>
      <c r="H31" s="217"/>
      <c r="I31" s="217"/>
      <c r="J31" s="212" t="str">
        <f>IF(個人戦出場選手一覧!I12="","",個人戦出場選手一覧!I12&amp;"年")</f>
        <v/>
      </c>
      <c r="K31" s="212"/>
      <c r="L31" s="211" t="str">
        <f>IF(OR(個人戦出場選手一覧!J12="",個人戦出場選手一覧!L12="",個人戦出場選手一覧!N12=""),"",DATE(個人戦出場選手一覧!J12,個人戦出場選手一覧!L12,個人戦出場選手一覧!N12))</f>
        <v/>
      </c>
      <c r="M31" s="208"/>
      <c r="N31" s="208"/>
      <c r="O31" s="208"/>
      <c r="P31" s="212" t="str">
        <f>IF(個人戦出場選手一覧!P12="","",個人戦出場選手一覧!P12&amp;"cm")</f>
        <v/>
      </c>
      <c r="Q31" s="212"/>
      <c r="R31" s="212"/>
      <c r="S31" s="212" t="str">
        <f>IF(個人戦出場選手一覧!R12="","",TEXT(個人戦出場選手一覧!R12,"0.0")&amp;"kg")</f>
        <v/>
      </c>
      <c r="T31" s="212"/>
      <c r="U31" s="212"/>
      <c r="V31" s="212">
        <f>個人戦出場選手一覧!T12</f>
        <v>0</v>
      </c>
      <c r="W31" s="212"/>
      <c r="X31" s="214"/>
    </row>
    <row r="32" spans="1:24" ht="18.95" customHeight="1" x14ac:dyDescent="0.4">
      <c r="A32" s="250"/>
      <c r="B32" s="212"/>
      <c r="C32" s="212"/>
      <c r="D32" s="222">
        <f>個人戦出場選手一覧!E12</f>
        <v>0</v>
      </c>
      <c r="E32" s="222"/>
      <c r="F32" s="223"/>
      <c r="G32" s="224">
        <f>個人戦出場選手一覧!F12</f>
        <v>0</v>
      </c>
      <c r="H32" s="222"/>
      <c r="I32" s="222"/>
      <c r="J32" s="212"/>
      <c r="K32" s="212"/>
      <c r="L32" s="208"/>
      <c r="M32" s="208"/>
      <c r="N32" s="208"/>
      <c r="O32" s="208"/>
      <c r="P32" s="212"/>
      <c r="Q32" s="212"/>
      <c r="R32" s="212"/>
      <c r="S32" s="212"/>
      <c r="T32" s="212"/>
      <c r="U32" s="212"/>
      <c r="V32" s="212"/>
      <c r="W32" s="212"/>
      <c r="X32" s="214"/>
    </row>
    <row r="33" spans="1:24" x14ac:dyDescent="0.4">
      <c r="A33" s="250" t="str">
        <f>IF(個人戦出場選手一覧!B13="","",個人戦出場選手一覧!B13&amp;"位")</f>
        <v/>
      </c>
      <c r="B33" s="212"/>
      <c r="C33" s="212"/>
      <c r="D33" s="217">
        <f>個人戦出場選手一覧!G13</f>
        <v>0</v>
      </c>
      <c r="E33" s="217"/>
      <c r="F33" s="220"/>
      <c r="G33" s="216">
        <f>個人戦出場選手一覧!H13</f>
        <v>0</v>
      </c>
      <c r="H33" s="217"/>
      <c r="I33" s="217"/>
      <c r="J33" s="212" t="str">
        <f>IF(個人戦出場選手一覧!I13="","",個人戦出場選手一覧!I13&amp;"年")</f>
        <v/>
      </c>
      <c r="K33" s="212"/>
      <c r="L33" s="211" t="str">
        <f>IF(OR(個人戦出場選手一覧!J13="",個人戦出場選手一覧!L13="",個人戦出場選手一覧!N13=""),"",DATE(個人戦出場選手一覧!J13,個人戦出場選手一覧!L13,個人戦出場選手一覧!N13))</f>
        <v/>
      </c>
      <c r="M33" s="208"/>
      <c r="N33" s="208"/>
      <c r="O33" s="208"/>
      <c r="P33" s="212" t="str">
        <f>IF(個人戦出場選手一覧!P13="","",個人戦出場選手一覧!P13&amp;"cm")</f>
        <v/>
      </c>
      <c r="Q33" s="212"/>
      <c r="R33" s="212"/>
      <c r="S33" s="212" t="str">
        <f>IF(個人戦出場選手一覧!R13="","",TEXT(個人戦出場選手一覧!R13,"0.0")&amp;"kg")</f>
        <v/>
      </c>
      <c r="T33" s="212"/>
      <c r="U33" s="212"/>
      <c r="V33" s="212">
        <f>個人戦出場選手一覧!T13</f>
        <v>0</v>
      </c>
      <c r="W33" s="212"/>
      <c r="X33" s="214"/>
    </row>
    <row r="34" spans="1:24" ht="18.95" customHeight="1" thickBot="1" x14ac:dyDescent="0.45">
      <c r="A34" s="251"/>
      <c r="B34" s="213"/>
      <c r="C34" s="213"/>
      <c r="D34" s="219">
        <f>個人戦出場選手一覧!E13</f>
        <v>0</v>
      </c>
      <c r="E34" s="219"/>
      <c r="F34" s="221"/>
      <c r="G34" s="218">
        <f>個人戦出場選手一覧!F13</f>
        <v>0</v>
      </c>
      <c r="H34" s="219"/>
      <c r="I34" s="219"/>
      <c r="J34" s="213"/>
      <c r="K34" s="213"/>
      <c r="L34" s="210"/>
      <c r="M34" s="210"/>
      <c r="N34" s="210"/>
      <c r="O34" s="210"/>
      <c r="P34" s="213"/>
      <c r="Q34" s="213"/>
      <c r="R34" s="213"/>
      <c r="S34" s="213"/>
      <c r="T34" s="213"/>
      <c r="U34" s="213"/>
      <c r="V34" s="213"/>
      <c r="W34" s="213"/>
      <c r="X34" s="215"/>
    </row>
    <row r="36" spans="1:24" x14ac:dyDescent="0.4">
      <c r="B36" s="15" t="s">
        <v>62</v>
      </c>
    </row>
    <row r="37" spans="1:24" x14ac:dyDescent="0.4">
      <c r="D37" s="181" t="str">
        <f>IF(AND(学校情報!O2="",学校情報!Q2="",学校情報!S2=""),学校情報!N2&amp;"　"&amp;"年"&amp;"　"&amp;"月"&amp;"　"&amp;"日",学校情報!N2&amp;学校情報!O2&amp;"年"&amp;学校情報!Q2&amp;"月"&amp;学校情報!S2&amp;"日")</f>
        <v>令和　年　月　日</v>
      </c>
      <c r="E37" s="181"/>
      <c r="F37" s="181"/>
      <c r="G37" s="181"/>
      <c r="H37" s="181"/>
      <c r="I37" s="181"/>
      <c r="J37" s="181"/>
    </row>
    <row r="39" spans="1:24" s="21" customFormat="1" ht="21" x14ac:dyDescent="0.4">
      <c r="E39" s="184" t="str">
        <f>学校情報!B5&amp;"高等学校長"</f>
        <v>高等学校長</v>
      </c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0" t="str">
        <f>学校情報!B15&amp;"　"&amp;学校情報!D15</f>
        <v>　</v>
      </c>
      <c r="Q39" s="180"/>
      <c r="R39" s="180"/>
      <c r="S39" s="180"/>
      <c r="T39" s="180"/>
      <c r="U39" s="180"/>
      <c r="V39" s="32"/>
      <c r="W39" s="33" t="s">
        <v>63</v>
      </c>
    </row>
    <row r="41" spans="1:24" x14ac:dyDescent="0.4">
      <c r="B41" s="15" t="s">
        <v>65</v>
      </c>
    </row>
    <row r="43" spans="1:24" ht="21" x14ac:dyDescent="0.4">
      <c r="J43" s="184" t="str">
        <f>学校情報!B2&amp;"県高体連会長"</f>
        <v>県高体連会長</v>
      </c>
      <c r="K43" s="184"/>
      <c r="L43" s="184"/>
      <c r="M43" s="184"/>
      <c r="N43" s="184"/>
      <c r="O43" s="184"/>
      <c r="P43" s="32"/>
      <c r="Q43" s="180" t="str">
        <f>学校情報!B13&amp;"　"&amp;学校情報!D13</f>
        <v>　</v>
      </c>
      <c r="R43" s="180"/>
      <c r="S43" s="180"/>
      <c r="T43" s="180"/>
      <c r="U43" s="180"/>
      <c r="V43" s="180"/>
      <c r="W43" s="33"/>
    </row>
    <row r="45" spans="1:24" s="21" customFormat="1" ht="21" x14ac:dyDescent="0.4">
      <c r="B45" s="21" t="s">
        <v>66</v>
      </c>
    </row>
  </sheetData>
  <sheetProtection algorithmName="SHA-512" hashValue="pVxWZBsNjghERVRsbwOnw1VP8f+vVsWTb/kQ80ZRrWQfrrJLBY7ZbmwIHPKpsx6hb3dje87psBd8s5IsHTm0OA==" saltValue="9gQDSYojKNNY/z1OwC6qIQ==" spinCount="100000" sheet="1" selectLockedCells="1" selectUnlockedCells="1"/>
  <mergeCells count="134">
    <mergeCell ref="A5:D5"/>
    <mergeCell ref="E5:X5"/>
    <mergeCell ref="A6:D6"/>
    <mergeCell ref="E6:X6"/>
    <mergeCell ref="A7:D8"/>
    <mergeCell ref="E8:X8"/>
    <mergeCell ref="A1:X1"/>
    <mergeCell ref="A2:X2"/>
    <mergeCell ref="A4:D4"/>
    <mergeCell ref="P4:X4"/>
    <mergeCell ref="G4:M4"/>
    <mergeCell ref="E7:X7"/>
    <mergeCell ref="A9:D9"/>
    <mergeCell ref="E9:L9"/>
    <mergeCell ref="M9:P9"/>
    <mergeCell ref="Q9:X9"/>
    <mergeCell ref="A12:D12"/>
    <mergeCell ref="M12:P12"/>
    <mergeCell ref="F12:K12"/>
    <mergeCell ref="A10:D10"/>
    <mergeCell ref="E10:X10"/>
    <mergeCell ref="R12:W12"/>
    <mergeCell ref="G16:I16"/>
    <mergeCell ref="V14:X14"/>
    <mergeCell ref="A15:C16"/>
    <mergeCell ref="D15:F15"/>
    <mergeCell ref="G15:I15"/>
    <mergeCell ref="J15:K16"/>
    <mergeCell ref="L15:O16"/>
    <mergeCell ref="P15:R16"/>
    <mergeCell ref="S15:U16"/>
    <mergeCell ref="V15:X16"/>
    <mergeCell ref="D16:F16"/>
    <mergeCell ref="A14:C14"/>
    <mergeCell ref="D14:I14"/>
    <mergeCell ref="J14:K14"/>
    <mergeCell ref="L14:O14"/>
    <mergeCell ref="P14:R14"/>
    <mergeCell ref="S14:U14"/>
    <mergeCell ref="V19:X20"/>
    <mergeCell ref="D20:F20"/>
    <mergeCell ref="G20:I20"/>
    <mergeCell ref="A21:C22"/>
    <mergeCell ref="D21:F21"/>
    <mergeCell ref="G21:I21"/>
    <mergeCell ref="J21:K22"/>
    <mergeCell ref="L21:O22"/>
    <mergeCell ref="P17:R18"/>
    <mergeCell ref="S17:U18"/>
    <mergeCell ref="V17:X18"/>
    <mergeCell ref="D18:F18"/>
    <mergeCell ref="G18:I18"/>
    <mergeCell ref="A19:C20"/>
    <mergeCell ref="D19:F19"/>
    <mergeCell ref="G19:I19"/>
    <mergeCell ref="J19:K20"/>
    <mergeCell ref="L19:O20"/>
    <mergeCell ref="A17:C18"/>
    <mergeCell ref="D17:F17"/>
    <mergeCell ref="G17:I17"/>
    <mergeCell ref="J17:K18"/>
    <mergeCell ref="L17:O18"/>
    <mergeCell ref="V23:X24"/>
    <mergeCell ref="D24:F24"/>
    <mergeCell ref="G24:I24"/>
    <mergeCell ref="A25:C26"/>
    <mergeCell ref="D25:F25"/>
    <mergeCell ref="G25:I25"/>
    <mergeCell ref="J25:K26"/>
    <mergeCell ref="L25:O26"/>
    <mergeCell ref="P21:R22"/>
    <mergeCell ref="S21:U22"/>
    <mergeCell ref="V21:X22"/>
    <mergeCell ref="D22:F22"/>
    <mergeCell ref="G22:I22"/>
    <mergeCell ref="A23:C24"/>
    <mergeCell ref="D23:F23"/>
    <mergeCell ref="G23:I23"/>
    <mergeCell ref="J23:K24"/>
    <mergeCell ref="L23:O24"/>
    <mergeCell ref="V27:X28"/>
    <mergeCell ref="D28:F28"/>
    <mergeCell ref="G28:I28"/>
    <mergeCell ref="D37:J37"/>
    <mergeCell ref="D29:F29"/>
    <mergeCell ref="G29:I29"/>
    <mergeCell ref="J29:K30"/>
    <mergeCell ref="L29:O30"/>
    <mergeCell ref="P25:R26"/>
    <mergeCell ref="S25:U26"/>
    <mergeCell ref="V25:X26"/>
    <mergeCell ref="D26:F26"/>
    <mergeCell ref="G26:I26"/>
    <mergeCell ref="D27:F27"/>
    <mergeCell ref="G27:I27"/>
    <mergeCell ref="J27:K28"/>
    <mergeCell ref="L27:O28"/>
    <mergeCell ref="V29:X30"/>
    <mergeCell ref="D30:F30"/>
    <mergeCell ref="G30:I30"/>
    <mergeCell ref="A29:C30"/>
    <mergeCell ref="P27:R28"/>
    <mergeCell ref="S27:U28"/>
    <mergeCell ref="A27:C28"/>
    <mergeCell ref="P23:R24"/>
    <mergeCell ref="S23:U24"/>
    <mergeCell ref="P19:R20"/>
    <mergeCell ref="S19:U20"/>
    <mergeCell ref="P29:R30"/>
    <mergeCell ref="S29:U30"/>
    <mergeCell ref="Q43:V43"/>
    <mergeCell ref="A31:C32"/>
    <mergeCell ref="D31:F31"/>
    <mergeCell ref="G31:I31"/>
    <mergeCell ref="J31:K32"/>
    <mergeCell ref="L31:O32"/>
    <mergeCell ref="P33:R34"/>
    <mergeCell ref="S33:U34"/>
    <mergeCell ref="V33:X34"/>
    <mergeCell ref="D34:F34"/>
    <mergeCell ref="G34:I34"/>
    <mergeCell ref="P31:R32"/>
    <mergeCell ref="S31:U32"/>
    <mergeCell ref="V31:X32"/>
    <mergeCell ref="D32:F32"/>
    <mergeCell ref="G32:I32"/>
    <mergeCell ref="E39:O39"/>
    <mergeCell ref="P39:U39"/>
    <mergeCell ref="J43:O43"/>
    <mergeCell ref="A33:C34"/>
    <mergeCell ref="D33:F33"/>
    <mergeCell ref="G33:I33"/>
    <mergeCell ref="J33:K34"/>
    <mergeCell ref="L33:O34"/>
  </mergeCells>
  <phoneticPr fontId="1"/>
  <dataValidations count="1">
    <dataValidation type="date" allowBlank="1" showInputMessage="1" showErrorMessage="1" sqref="AD3" xr:uid="{3A05EE2A-E0FC-4911-892F-6592C68EC8A6}">
      <formula1>39174</formula1>
      <formula2>40269</formula2>
    </dataValidation>
  </dataValidations>
  <printOptions horizontalCentered="1"/>
  <pageMargins left="0.70866141732283472" right="0.70866141732283472" top="0.59055118110236227" bottom="0.59055118110236227" header="0.31496062992125984" footer="0.31496062992125984"/>
  <pageSetup paperSize="9" orientation="portrait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4CCA26-8E21-4C5A-8A87-8BE0DE45F452}">
  <sheetPr>
    <tabColor rgb="FF00B0F0"/>
    <pageSetUpPr fitToPage="1"/>
  </sheetPr>
  <dimension ref="A1:X45"/>
  <sheetViews>
    <sheetView showGridLines="0" view="pageBreakPreview" zoomScaleNormal="100" zoomScaleSheetLayoutView="100" workbookViewId="0">
      <selection activeCell="A3" sqref="A3"/>
    </sheetView>
  </sheetViews>
  <sheetFormatPr defaultRowHeight="14.25" x14ac:dyDescent="0.4"/>
  <cols>
    <col min="1" max="24" width="3.125" style="15" customWidth="1"/>
    <col min="25" max="26" width="9" style="15" customWidth="1"/>
    <col min="27" max="16384" width="9" style="15"/>
  </cols>
  <sheetData>
    <row r="1" spans="1:24" ht="17.25" x14ac:dyDescent="0.4">
      <c r="A1" s="182" t="str">
        <f>団体戦申込書!A1</f>
        <v>第73回　東海高等学校総合体育大会</v>
      </c>
      <c r="B1" s="182"/>
      <c r="C1" s="182"/>
      <c r="D1" s="182"/>
      <c r="E1" s="182"/>
      <c r="F1" s="182"/>
      <c r="G1" s="182"/>
      <c r="H1" s="182"/>
      <c r="I1" s="182"/>
      <c r="J1" s="182"/>
      <c r="K1" s="182"/>
      <c r="L1" s="182"/>
      <c r="M1" s="182"/>
      <c r="N1" s="182"/>
      <c r="O1" s="182"/>
      <c r="P1" s="182"/>
      <c r="Q1" s="182"/>
      <c r="R1" s="182"/>
      <c r="S1" s="182"/>
      <c r="T1" s="182"/>
      <c r="U1" s="182"/>
      <c r="V1" s="182"/>
      <c r="W1" s="182"/>
      <c r="X1" s="182"/>
    </row>
    <row r="2" spans="1:24" ht="21" x14ac:dyDescent="0.4">
      <c r="A2" s="183" t="s">
        <v>68</v>
      </c>
      <c r="B2" s="183"/>
      <c r="C2" s="183"/>
      <c r="D2" s="183"/>
      <c r="E2" s="183"/>
      <c r="F2" s="183"/>
      <c r="G2" s="183"/>
      <c r="H2" s="183"/>
      <c r="I2" s="183"/>
      <c r="J2" s="183"/>
      <c r="K2" s="183"/>
      <c r="L2" s="183"/>
      <c r="M2" s="183"/>
      <c r="N2" s="183"/>
      <c r="O2" s="183"/>
      <c r="P2" s="183"/>
      <c r="Q2" s="183"/>
      <c r="R2" s="183"/>
      <c r="S2" s="183"/>
      <c r="T2" s="183"/>
      <c r="U2" s="183"/>
      <c r="V2" s="183"/>
      <c r="W2" s="183"/>
      <c r="X2" s="183"/>
    </row>
    <row r="3" spans="1:24" ht="15" thickBot="1" x14ac:dyDescent="0.45"/>
    <row r="4" spans="1:24" ht="21.75" thickBot="1" x14ac:dyDescent="0.45">
      <c r="A4" s="227" t="s">
        <v>3</v>
      </c>
      <c r="B4" s="228"/>
      <c r="C4" s="228"/>
      <c r="D4" s="229"/>
      <c r="E4" s="31"/>
      <c r="F4" s="31"/>
      <c r="G4" s="267" t="str">
        <f>IF(学校情報!B2="","",学校情報!B2&amp;"県")</f>
        <v/>
      </c>
      <c r="H4" s="267"/>
      <c r="I4" s="267"/>
      <c r="J4" s="267"/>
      <c r="K4" s="267"/>
      <c r="L4" s="267"/>
      <c r="M4" s="267"/>
      <c r="N4" s="31"/>
      <c r="O4" s="31"/>
      <c r="P4" s="227" t="str">
        <f>IF(学校情報!J2="","",IF(学校情報!J2="個人のみ","団体戦に出場していない","団体戦に出場している"))</f>
        <v/>
      </c>
      <c r="Q4" s="228"/>
      <c r="R4" s="228"/>
      <c r="S4" s="228"/>
      <c r="T4" s="228"/>
      <c r="U4" s="228"/>
      <c r="V4" s="228"/>
      <c r="W4" s="228"/>
      <c r="X4" s="266"/>
    </row>
    <row r="5" spans="1:24" ht="15" customHeight="1" x14ac:dyDescent="0.4">
      <c r="A5" s="240" t="s">
        <v>0</v>
      </c>
      <c r="B5" s="241"/>
      <c r="C5" s="241"/>
      <c r="D5" s="242"/>
      <c r="E5" s="191" t="str">
        <f>IF(学校情報!B4="","",学校情報!B4&amp;"こうとうがっこう")</f>
        <v/>
      </c>
      <c r="F5" s="192"/>
      <c r="G5" s="192"/>
      <c r="H5" s="192"/>
      <c r="I5" s="192"/>
      <c r="J5" s="192"/>
      <c r="K5" s="192"/>
      <c r="L5" s="192"/>
      <c r="M5" s="192"/>
      <c r="N5" s="192"/>
      <c r="O5" s="192"/>
      <c r="P5" s="192"/>
      <c r="Q5" s="192"/>
      <c r="R5" s="192"/>
      <c r="S5" s="192"/>
      <c r="T5" s="192"/>
      <c r="U5" s="192"/>
      <c r="V5" s="192"/>
      <c r="W5" s="192"/>
      <c r="X5" s="193"/>
    </row>
    <row r="6" spans="1:24" ht="24.75" thickBot="1" x14ac:dyDescent="0.45">
      <c r="A6" s="243" t="s">
        <v>1</v>
      </c>
      <c r="B6" s="244"/>
      <c r="C6" s="244"/>
      <c r="D6" s="245"/>
      <c r="E6" s="189" t="str">
        <f>IF(学校情報!B5="","",学校情報!B5&amp;"高等学校")</f>
        <v/>
      </c>
      <c r="F6" s="189"/>
      <c r="G6" s="189"/>
      <c r="H6" s="189"/>
      <c r="I6" s="189"/>
      <c r="J6" s="189"/>
      <c r="K6" s="189"/>
      <c r="L6" s="189"/>
      <c r="M6" s="189"/>
      <c r="N6" s="189"/>
      <c r="O6" s="189"/>
      <c r="P6" s="189"/>
      <c r="Q6" s="189"/>
      <c r="R6" s="189"/>
      <c r="S6" s="189"/>
      <c r="T6" s="189"/>
      <c r="U6" s="189"/>
      <c r="V6" s="189"/>
      <c r="W6" s="189"/>
      <c r="X6" s="190"/>
    </row>
    <row r="7" spans="1:24" s="37" customFormat="1" ht="15" customHeight="1" x14ac:dyDescent="0.4">
      <c r="A7" s="246" t="s">
        <v>39</v>
      </c>
      <c r="B7" s="247"/>
      <c r="C7" s="247"/>
      <c r="D7" s="248"/>
      <c r="E7" s="233" t="str">
        <f>IF(AND(学校情報!C6="",学校情報!F6=""),"〒　　-　　","〒"&amp;学校情報!C6&amp;"-"&amp;学校情報!F6)</f>
        <v>〒　　-　　</v>
      </c>
      <c r="F7" s="234"/>
      <c r="G7" s="234"/>
      <c r="H7" s="234"/>
      <c r="I7" s="234"/>
      <c r="J7" s="234"/>
      <c r="K7" s="234"/>
      <c r="L7" s="234"/>
      <c r="M7" s="234"/>
      <c r="N7" s="234"/>
      <c r="O7" s="234"/>
      <c r="P7" s="234"/>
      <c r="Q7" s="234"/>
      <c r="R7" s="234"/>
      <c r="S7" s="234"/>
      <c r="T7" s="234"/>
      <c r="U7" s="234"/>
      <c r="V7" s="234"/>
      <c r="W7" s="234"/>
      <c r="X7" s="235"/>
    </row>
    <row r="8" spans="1:24" s="38" customFormat="1" ht="19.5" thickBot="1" x14ac:dyDescent="0.45">
      <c r="A8" s="243"/>
      <c r="B8" s="244"/>
      <c r="C8" s="244"/>
      <c r="D8" s="245"/>
      <c r="E8" s="186" t="str">
        <f>IF(学校情報!B7="","",学校情報!B7)</f>
        <v/>
      </c>
      <c r="F8" s="187"/>
      <c r="G8" s="187"/>
      <c r="H8" s="187"/>
      <c r="I8" s="187"/>
      <c r="J8" s="187"/>
      <c r="K8" s="187"/>
      <c r="L8" s="187"/>
      <c r="M8" s="187"/>
      <c r="N8" s="187"/>
      <c r="O8" s="187"/>
      <c r="P8" s="187"/>
      <c r="Q8" s="187"/>
      <c r="R8" s="187"/>
      <c r="S8" s="187"/>
      <c r="T8" s="187"/>
      <c r="U8" s="187"/>
      <c r="V8" s="187"/>
      <c r="W8" s="187"/>
      <c r="X8" s="188"/>
    </row>
    <row r="9" spans="1:24" ht="15" customHeight="1" thickBot="1" x14ac:dyDescent="0.45">
      <c r="A9" s="252" t="s">
        <v>8</v>
      </c>
      <c r="B9" s="253"/>
      <c r="C9" s="253"/>
      <c r="D9" s="254"/>
      <c r="E9" s="255" t="str">
        <f>IF(AND(学校情報!B8="",学校情報!E8="",学校情報!H8=""),"　　　-　　　-　　　",学校情報!B8&amp;"-"&amp;学校情報!E8&amp;"-"&amp;学校情報!H8)</f>
        <v>　　　-　　　-　　　</v>
      </c>
      <c r="F9" s="256"/>
      <c r="G9" s="256"/>
      <c r="H9" s="256"/>
      <c r="I9" s="256"/>
      <c r="J9" s="256"/>
      <c r="K9" s="256"/>
      <c r="L9" s="256"/>
      <c r="M9" s="257" t="s">
        <v>9</v>
      </c>
      <c r="N9" s="258"/>
      <c r="O9" s="258"/>
      <c r="P9" s="259"/>
      <c r="Q9" s="260" t="str">
        <f>IF(AND(学校情報!B9="",学校情報!E9="",学校情報!H9=""),"　　　-　　　-　　　",学校情報!B9&amp;"-"&amp;学校情報!E9&amp;"-"&amp;学校情報!H9)</f>
        <v>　　　-　　　-　　　</v>
      </c>
      <c r="R9" s="258"/>
      <c r="S9" s="258"/>
      <c r="T9" s="258"/>
      <c r="U9" s="258"/>
      <c r="V9" s="258"/>
      <c r="W9" s="258"/>
      <c r="X9" s="261"/>
    </row>
    <row r="10" spans="1:24" ht="15" customHeight="1" thickBot="1" x14ac:dyDescent="0.45">
      <c r="A10" s="262" t="s">
        <v>123</v>
      </c>
      <c r="B10" s="263"/>
      <c r="C10" s="263"/>
      <c r="D10" s="263"/>
      <c r="E10" s="268"/>
      <c r="F10" s="268"/>
      <c r="G10" s="268"/>
      <c r="H10" s="268"/>
      <c r="I10" s="268"/>
      <c r="J10" s="268"/>
      <c r="K10" s="268"/>
      <c r="L10" s="268"/>
      <c r="M10" s="268"/>
      <c r="N10" s="268"/>
      <c r="O10" s="268"/>
      <c r="P10" s="268"/>
      <c r="Q10" s="268"/>
      <c r="R10" s="268"/>
      <c r="S10" s="268"/>
      <c r="T10" s="268"/>
      <c r="U10" s="268"/>
      <c r="V10" s="268"/>
      <c r="W10" s="268"/>
      <c r="X10" s="269"/>
    </row>
    <row r="11" spans="1:24" ht="15" thickBot="1" x14ac:dyDescent="0.45">
      <c r="B11" s="16"/>
      <c r="J11" s="16"/>
    </row>
    <row r="12" spans="1:24" ht="18" customHeight="1" thickBot="1" x14ac:dyDescent="0.45">
      <c r="A12" s="194" t="s">
        <v>125</v>
      </c>
      <c r="B12" s="195"/>
      <c r="C12" s="195"/>
      <c r="D12" s="196"/>
      <c r="E12" s="34"/>
      <c r="F12" s="232" t="str">
        <f>学校情報!B16&amp;"　"&amp;学校情報!D16</f>
        <v>　</v>
      </c>
      <c r="G12" s="232"/>
      <c r="H12" s="232"/>
      <c r="I12" s="232"/>
      <c r="J12" s="232"/>
      <c r="K12" s="232"/>
      <c r="L12" s="35"/>
      <c r="M12" s="194" t="s">
        <v>124</v>
      </c>
      <c r="N12" s="195"/>
      <c r="O12" s="195"/>
      <c r="P12" s="196"/>
      <c r="Q12" s="34"/>
      <c r="R12" s="232" t="str">
        <f>学校情報!B17&amp;"　"&amp;学校情報!D17</f>
        <v>　</v>
      </c>
      <c r="S12" s="232"/>
      <c r="T12" s="232"/>
      <c r="U12" s="232"/>
      <c r="V12" s="232"/>
      <c r="W12" s="232"/>
      <c r="X12" s="35"/>
    </row>
    <row r="13" spans="1:24" ht="15" thickBot="1" x14ac:dyDescent="0.45"/>
    <row r="14" spans="1:24" x14ac:dyDescent="0.4">
      <c r="A14" s="239" t="s">
        <v>18</v>
      </c>
      <c r="B14" s="225"/>
      <c r="C14" s="225"/>
      <c r="D14" s="225" t="s">
        <v>50</v>
      </c>
      <c r="E14" s="225"/>
      <c r="F14" s="225"/>
      <c r="G14" s="225"/>
      <c r="H14" s="225"/>
      <c r="I14" s="225"/>
      <c r="J14" s="225" t="s">
        <v>19</v>
      </c>
      <c r="K14" s="225"/>
      <c r="L14" s="225" t="s">
        <v>38</v>
      </c>
      <c r="M14" s="225"/>
      <c r="N14" s="225"/>
      <c r="O14" s="225"/>
      <c r="P14" s="225" t="s">
        <v>20</v>
      </c>
      <c r="Q14" s="225"/>
      <c r="R14" s="225"/>
      <c r="S14" s="225" t="s">
        <v>21</v>
      </c>
      <c r="T14" s="225"/>
      <c r="U14" s="225"/>
      <c r="V14" s="225" t="s">
        <v>34</v>
      </c>
      <c r="W14" s="225"/>
      <c r="X14" s="226"/>
    </row>
    <row r="15" spans="1:24" x14ac:dyDescent="0.4">
      <c r="A15" s="250" t="str">
        <f>IF(個人戦出場選手一覧!B14="","",個人戦出場選手一覧!B14&amp;"位")</f>
        <v/>
      </c>
      <c r="B15" s="212"/>
      <c r="C15" s="212"/>
      <c r="D15" s="217">
        <f>個人戦出場選手一覧!G14</f>
        <v>0</v>
      </c>
      <c r="E15" s="217"/>
      <c r="F15" s="220"/>
      <c r="G15" s="216">
        <f>個人戦出場選手一覧!H14</f>
        <v>0</v>
      </c>
      <c r="H15" s="217"/>
      <c r="I15" s="217"/>
      <c r="J15" s="212" t="str">
        <f>IF(個人戦出場選手一覧!I14="","",個人戦出場選手一覧!I14&amp;"年")</f>
        <v/>
      </c>
      <c r="K15" s="212"/>
      <c r="L15" s="211" t="str">
        <f>IF(OR(個人戦出場選手一覧!J14="",個人戦出場選手一覧!L14="",個人戦出場選手一覧!N14=""),"",DATE(個人戦出場選手一覧!J14,個人戦出場選手一覧!L14,個人戦出場選手一覧!N14))</f>
        <v/>
      </c>
      <c r="M15" s="208"/>
      <c r="N15" s="208"/>
      <c r="O15" s="208"/>
      <c r="P15" s="212" t="str">
        <f>IF(個人戦出場選手一覧!P14="","",個人戦出場選手一覧!P14&amp;"cm")</f>
        <v/>
      </c>
      <c r="Q15" s="212"/>
      <c r="R15" s="212"/>
      <c r="S15" s="212" t="str">
        <f>IF(個人戦出場選手一覧!R14="","",TEXT(個人戦出場選手一覧!R14,"0.0")&amp;"kg")</f>
        <v/>
      </c>
      <c r="T15" s="212"/>
      <c r="U15" s="212"/>
      <c r="V15" s="212">
        <f>個人戦出場選手一覧!T14</f>
        <v>0</v>
      </c>
      <c r="W15" s="212"/>
      <c r="X15" s="214"/>
    </row>
    <row r="16" spans="1:24" ht="18.95" customHeight="1" x14ac:dyDescent="0.4">
      <c r="A16" s="250"/>
      <c r="B16" s="212"/>
      <c r="C16" s="212"/>
      <c r="D16" s="222">
        <f>個人戦出場選手一覧!E14</f>
        <v>0</v>
      </c>
      <c r="E16" s="222"/>
      <c r="F16" s="223"/>
      <c r="G16" s="224">
        <f>個人戦出場選手一覧!F14</f>
        <v>0</v>
      </c>
      <c r="H16" s="222"/>
      <c r="I16" s="222"/>
      <c r="J16" s="212"/>
      <c r="K16" s="212"/>
      <c r="L16" s="208"/>
      <c r="M16" s="208"/>
      <c r="N16" s="208"/>
      <c r="O16" s="208"/>
      <c r="P16" s="212"/>
      <c r="Q16" s="212"/>
      <c r="R16" s="212"/>
      <c r="S16" s="212"/>
      <c r="T16" s="212"/>
      <c r="U16" s="212"/>
      <c r="V16" s="212"/>
      <c r="W16" s="212"/>
      <c r="X16" s="214"/>
    </row>
    <row r="17" spans="1:24" x14ac:dyDescent="0.4">
      <c r="A17" s="250" t="str">
        <f>IF(個人戦出場選手一覧!B15="","",個人戦出場選手一覧!B15&amp;"位")</f>
        <v/>
      </c>
      <c r="B17" s="212"/>
      <c r="C17" s="212"/>
      <c r="D17" s="217">
        <f>個人戦出場選手一覧!G15</f>
        <v>0</v>
      </c>
      <c r="E17" s="217"/>
      <c r="F17" s="220"/>
      <c r="G17" s="216">
        <f>個人戦出場選手一覧!H15</f>
        <v>0</v>
      </c>
      <c r="H17" s="217"/>
      <c r="I17" s="217"/>
      <c r="J17" s="212" t="str">
        <f>IF(個人戦出場選手一覧!I15="","",個人戦出場選手一覧!I15&amp;"年")</f>
        <v/>
      </c>
      <c r="K17" s="212"/>
      <c r="L17" s="211" t="str">
        <f>IF(OR(個人戦出場選手一覧!J15="",個人戦出場選手一覧!L15="",個人戦出場選手一覧!N15=""),"",DATE(個人戦出場選手一覧!J15,個人戦出場選手一覧!L15,個人戦出場選手一覧!N15))</f>
        <v/>
      </c>
      <c r="M17" s="208"/>
      <c r="N17" s="208"/>
      <c r="O17" s="208"/>
      <c r="P17" s="212" t="str">
        <f>IF(個人戦出場選手一覧!P15="","",個人戦出場選手一覧!P15&amp;"cm")</f>
        <v/>
      </c>
      <c r="Q17" s="212"/>
      <c r="R17" s="212"/>
      <c r="S17" s="212" t="str">
        <f>IF(個人戦出場選手一覧!R15="","",TEXT(個人戦出場選手一覧!R15,"0.0")&amp;"kg")</f>
        <v/>
      </c>
      <c r="T17" s="212"/>
      <c r="U17" s="212"/>
      <c r="V17" s="212">
        <f>個人戦出場選手一覧!T15</f>
        <v>0</v>
      </c>
      <c r="W17" s="212"/>
      <c r="X17" s="214"/>
    </row>
    <row r="18" spans="1:24" ht="18.95" customHeight="1" x14ac:dyDescent="0.4">
      <c r="A18" s="250"/>
      <c r="B18" s="212"/>
      <c r="C18" s="212"/>
      <c r="D18" s="222">
        <f>個人戦出場選手一覧!E15</f>
        <v>0</v>
      </c>
      <c r="E18" s="222"/>
      <c r="F18" s="223"/>
      <c r="G18" s="224">
        <f>個人戦出場選手一覧!F15</f>
        <v>0</v>
      </c>
      <c r="H18" s="222"/>
      <c r="I18" s="222"/>
      <c r="J18" s="212"/>
      <c r="K18" s="212"/>
      <c r="L18" s="208"/>
      <c r="M18" s="208"/>
      <c r="N18" s="208"/>
      <c r="O18" s="208"/>
      <c r="P18" s="212"/>
      <c r="Q18" s="212"/>
      <c r="R18" s="212"/>
      <c r="S18" s="212"/>
      <c r="T18" s="212"/>
      <c r="U18" s="212"/>
      <c r="V18" s="212"/>
      <c r="W18" s="212"/>
      <c r="X18" s="214"/>
    </row>
    <row r="19" spans="1:24" x14ac:dyDescent="0.4">
      <c r="A19" s="250" t="str">
        <f>IF(個人戦出場選手一覧!B16="","",個人戦出場選手一覧!B16&amp;"位")</f>
        <v/>
      </c>
      <c r="B19" s="212"/>
      <c r="C19" s="212"/>
      <c r="D19" s="217">
        <f>個人戦出場選手一覧!G16</f>
        <v>0</v>
      </c>
      <c r="E19" s="217"/>
      <c r="F19" s="220"/>
      <c r="G19" s="216">
        <f>個人戦出場選手一覧!H16</f>
        <v>0</v>
      </c>
      <c r="H19" s="217"/>
      <c r="I19" s="217"/>
      <c r="J19" s="212" t="str">
        <f>IF(個人戦出場選手一覧!I16="","",個人戦出場選手一覧!I16&amp;"年")</f>
        <v/>
      </c>
      <c r="K19" s="212"/>
      <c r="L19" s="211" t="str">
        <f>IF(OR(個人戦出場選手一覧!J16="",個人戦出場選手一覧!L16="",個人戦出場選手一覧!N16=""),"",DATE(個人戦出場選手一覧!J16,個人戦出場選手一覧!L16,個人戦出場選手一覧!N16))</f>
        <v/>
      </c>
      <c r="M19" s="208"/>
      <c r="N19" s="208"/>
      <c r="O19" s="208"/>
      <c r="P19" s="212" t="str">
        <f>IF(個人戦出場選手一覧!P16="","",個人戦出場選手一覧!P16&amp;"cm")</f>
        <v/>
      </c>
      <c r="Q19" s="212"/>
      <c r="R19" s="212"/>
      <c r="S19" s="212" t="str">
        <f>IF(個人戦出場選手一覧!R16="","",TEXT(個人戦出場選手一覧!R16,"0.0")&amp;"kg")</f>
        <v/>
      </c>
      <c r="T19" s="212"/>
      <c r="U19" s="212"/>
      <c r="V19" s="212">
        <f>個人戦出場選手一覧!T16</f>
        <v>0</v>
      </c>
      <c r="W19" s="212"/>
      <c r="X19" s="214"/>
    </row>
    <row r="20" spans="1:24" ht="18.95" customHeight="1" x14ac:dyDescent="0.4">
      <c r="A20" s="250"/>
      <c r="B20" s="212"/>
      <c r="C20" s="212"/>
      <c r="D20" s="222">
        <f>個人戦出場選手一覧!E16</f>
        <v>0</v>
      </c>
      <c r="E20" s="222"/>
      <c r="F20" s="223"/>
      <c r="G20" s="224">
        <f>個人戦出場選手一覧!F16</f>
        <v>0</v>
      </c>
      <c r="H20" s="222"/>
      <c r="I20" s="222"/>
      <c r="J20" s="212"/>
      <c r="K20" s="212"/>
      <c r="L20" s="208"/>
      <c r="M20" s="208"/>
      <c r="N20" s="208"/>
      <c r="O20" s="208"/>
      <c r="P20" s="212"/>
      <c r="Q20" s="212"/>
      <c r="R20" s="212"/>
      <c r="S20" s="212"/>
      <c r="T20" s="212"/>
      <c r="U20" s="212"/>
      <c r="V20" s="212"/>
      <c r="W20" s="212"/>
      <c r="X20" s="214"/>
    </row>
    <row r="21" spans="1:24" x14ac:dyDescent="0.4">
      <c r="A21" s="250" t="str">
        <f>IF(個人戦出場選手一覧!B17="","",個人戦出場選手一覧!B17&amp;"位")</f>
        <v/>
      </c>
      <c r="B21" s="212"/>
      <c r="C21" s="212"/>
      <c r="D21" s="217">
        <f>個人戦出場選手一覧!G17</f>
        <v>0</v>
      </c>
      <c r="E21" s="217"/>
      <c r="F21" s="220"/>
      <c r="G21" s="216">
        <f>個人戦出場選手一覧!H17</f>
        <v>0</v>
      </c>
      <c r="H21" s="217"/>
      <c r="I21" s="217"/>
      <c r="J21" s="212" t="str">
        <f>IF(個人戦出場選手一覧!I17="","",個人戦出場選手一覧!I17&amp;"年")</f>
        <v/>
      </c>
      <c r="K21" s="212"/>
      <c r="L21" s="211" t="str">
        <f>IF(OR(個人戦出場選手一覧!J17="",個人戦出場選手一覧!L17="",個人戦出場選手一覧!N17=""),"",DATE(個人戦出場選手一覧!J17,個人戦出場選手一覧!L17,個人戦出場選手一覧!N17))</f>
        <v/>
      </c>
      <c r="M21" s="208"/>
      <c r="N21" s="208"/>
      <c r="O21" s="208"/>
      <c r="P21" s="212" t="str">
        <f>IF(個人戦出場選手一覧!P17="","",個人戦出場選手一覧!P17&amp;"cm")</f>
        <v/>
      </c>
      <c r="Q21" s="212"/>
      <c r="R21" s="212"/>
      <c r="S21" s="212" t="str">
        <f>IF(個人戦出場選手一覧!R17="","",TEXT(個人戦出場選手一覧!R17,"0.0")&amp;"kg")</f>
        <v/>
      </c>
      <c r="T21" s="212"/>
      <c r="U21" s="212"/>
      <c r="V21" s="212">
        <f>個人戦出場選手一覧!T17</f>
        <v>0</v>
      </c>
      <c r="W21" s="212"/>
      <c r="X21" s="214"/>
    </row>
    <row r="22" spans="1:24" ht="18.95" customHeight="1" x14ac:dyDescent="0.4">
      <c r="A22" s="250"/>
      <c r="B22" s="212"/>
      <c r="C22" s="212"/>
      <c r="D22" s="222">
        <f>個人戦出場選手一覧!E17</f>
        <v>0</v>
      </c>
      <c r="E22" s="222"/>
      <c r="F22" s="223"/>
      <c r="G22" s="224">
        <f>個人戦出場選手一覧!F17</f>
        <v>0</v>
      </c>
      <c r="H22" s="222"/>
      <c r="I22" s="222"/>
      <c r="J22" s="212"/>
      <c r="K22" s="212"/>
      <c r="L22" s="208"/>
      <c r="M22" s="208"/>
      <c r="N22" s="208"/>
      <c r="O22" s="208"/>
      <c r="P22" s="212"/>
      <c r="Q22" s="212"/>
      <c r="R22" s="212"/>
      <c r="S22" s="212"/>
      <c r="T22" s="212"/>
      <c r="U22" s="212"/>
      <c r="V22" s="212"/>
      <c r="W22" s="212"/>
      <c r="X22" s="214"/>
    </row>
    <row r="23" spans="1:24" x14ac:dyDescent="0.4">
      <c r="A23" s="250" t="str">
        <f>IF(個人戦出場選手一覧!B18="","",個人戦出場選手一覧!B18&amp;"位")</f>
        <v/>
      </c>
      <c r="B23" s="212"/>
      <c r="C23" s="212"/>
      <c r="D23" s="217">
        <f>個人戦出場選手一覧!G18</f>
        <v>0</v>
      </c>
      <c r="E23" s="217"/>
      <c r="F23" s="220"/>
      <c r="G23" s="216">
        <f>個人戦出場選手一覧!H18</f>
        <v>0</v>
      </c>
      <c r="H23" s="217"/>
      <c r="I23" s="217"/>
      <c r="J23" s="212" t="str">
        <f>IF(個人戦出場選手一覧!I18="","",個人戦出場選手一覧!I18&amp;"年")</f>
        <v/>
      </c>
      <c r="K23" s="212"/>
      <c r="L23" s="211" t="str">
        <f>IF(OR(個人戦出場選手一覧!J18="",個人戦出場選手一覧!L18="",個人戦出場選手一覧!N18=""),"",DATE(個人戦出場選手一覧!J18,個人戦出場選手一覧!L18,個人戦出場選手一覧!N18))</f>
        <v/>
      </c>
      <c r="M23" s="208"/>
      <c r="N23" s="208"/>
      <c r="O23" s="208"/>
      <c r="P23" s="212" t="str">
        <f>IF(個人戦出場選手一覧!P18="","",個人戦出場選手一覧!P18&amp;"cm")</f>
        <v/>
      </c>
      <c r="Q23" s="212"/>
      <c r="R23" s="212"/>
      <c r="S23" s="212" t="str">
        <f>IF(個人戦出場選手一覧!R18="","",TEXT(個人戦出場選手一覧!R18,"0.0")&amp;"kg")</f>
        <v/>
      </c>
      <c r="T23" s="212"/>
      <c r="U23" s="212"/>
      <c r="V23" s="212">
        <f>個人戦出場選手一覧!T18</f>
        <v>0</v>
      </c>
      <c r="W23" s="212"/>
      <c r="X23" s="214"/>
    </row>
    <row r="24" spans="1:24" ht="18.95" customHeight="1" x14ac:dyDescent="0.4">
      <c r="A24" s="250"/>
      <c r="B24" s="212"/>
      <c r="C24" s="212"/>
      <c r="D24" s="222">
        <f>個人戦出場選手一覧!E18</f>
        <v>0</v>
      </c>
      <c r="E24" s="222"/>
      <c r="F24" s="223"/>
      <c r="G24" s="224">
        <f>個人戦出場選手一覧!F18</f>
        <v>0</v>
      </c>
      <c r="H24" s="222"/>
      <c r="I24" s="222"/>
      <c r="J24" s="212"/>
      <c r="K24" s="212"/>
      <c r="L24" s="208"/>
      <c r="M24" s="208"/>
      <c r="N24" s="208"/>
      <c r="O24" s="208"/>
      <c r="P24" s="212"/>
      <c r="Q24" s="212"/>
      <c r="R24" s="212"/>
      <c r="S24" s="212"/>
      <c r="T24" s="212"/>
      <c r="U24" s="212"/>
      <c r="V24" s="212"/>
      <c r="W24" s="212"/>
      <c r="X24" s="214"/>
    </row>
    <row r="25" spans="1:24" x14ac:dyDescent="0.4">
      <c r="A25" s="250" t="str">
        <f>IF(個人戦出場選手一覧!B19="","",個人戦出場選手一覧!B19&amp;"位")</f>
        <v/>
      </c>
      <c r="B25" s="212"/>
      <c r="C25" s="212"/>
      <c r="D25" s="217">
        <f>個人戦出場選手一覧!G19</f>
        <v>0</v>
      </c>
      <c r="E25" s="217"/>
      <c r="F25" s="220"/>
      <c r="G25" s="216">
        <f>個人戦出場選手一覧!H19</f>
        <v>0</v>
      </c>
      <c r="H25" s="217"/>
      <c r="I25" s="217"/>
      <c r="J25" s="212" t="str">
        <f>IF(個人戦出場選手一覧!I19="","",個人戦出場選手一覧!I19&amp;"年")</f>
        <v/>
      </c>
      <c r="K25" s="212"/>
      <c r="L25" s="211" t="str">
        <f>IF(OR(個人戦出場選手一覧!J19="",個人戦出場選手一覧!L19="",個人戦出場選手一覧!N19=""),"",DATE(個人戦出場選手一覧!J19,個人戦出場選手一覧!L19,個人戦出場選手一覧!N19))</f>
        <v/>
      </c>
      <c r="M25" s="208"/>
      <c r="N25" s="208"/>
      <c r="O25" s="208"/>
      <c r="P25" s="212" t="str">
        <f>IF(個人戦出場選手一覧!P19="","",個人戦出場選手一覧!P19&amp;"cm")</f>
        <v/>
      </c>
      <c r="Q25" s="212"/>
      <c r="R25" s="212"/>
      <c r="S25" s="212" t="str">
        <f>IF(個人戦出場選手一覧!R19="","",TEXT(個人戦出場選手一覧!R19,"0.0")&amp;"kg")</f>
        <v/>
      </c>
      <c r="T25" s="212"/>
      <c r="U25" s="212"/>
      <c r="V25" s="212">
        <f>個人戦出場選手一覧!T19</f>
        <v>0</v>
      </c>
      <c r="W25" s="212"/>
      <c r="X25" s="214"/>
    </row>
    <row r="26" spans="1:24" ht="18.95" customHeight="1" x14ac:dyDescent="0.4">
      <c r="A26" s="250"/>
      <c r="B26" s="212"/>
      <c r="C26" s="212"/>
      <c r="D26" s="222">
        <f>個人戦出場選手一覧!E19</f>
        <v>0</v>
      </c>
      <c r="E26" s="222"/>
      <c r="F26" s="223"/>
      <c r="G26" s="224">
        <f>個人戦出場選手一覧!F19</f>
        <v>0</v>
      </c>
      <c r="H26" s="222"/>
      <c r="I26" s="222"/>
      <c r="J26" s="212"/>
      <c r="K26" s="212"/>
      <c r="L26" s="208"/>
      <c r="M26" s="208"/>
      <c r="N26" s="208"/>
      <c r="O26" s="208"/>
      <c r="P26" s="212"/>
      <c r="Q26" s="212"/>
      <c r="R26" s="212"/>
      <c r="S26" s="212"/>
      <c r="T26" s="212"/>
      <c r="U26" s="212"/>
      <c r="V26" s="212"/>
      <c r="W26" s="212"/>
      <c r="X26" s="214"/>
    </row>
    <row r="27" spans="1:24" x14ac:dyDescent="0.4">
      <c r="A27" s="250"/>
      <c r="B27" s="212"/>
      <c r="C27" s="212"/>
      <c r="D27" s="217"/>
      <c r="E27" s="217"/>
      <c r="F27" s="220"/>
      <c r="G27" s="216"/>
      <c r="H27" s="217"/>
      <c r="I27" s="217"/>
      <c r="J27" s="212"/>
      <c r="K27" s="212"/>
      <c r="L27" s="211"/>
      <c r="M27" s="208"/>
      <c r="N27" s="208"/>
      <c r="O27" s="208"/>
      <c r="P27" s="212"/>
      <c r="Q27" s="212"/>
      <c r="R27" s="212"/>
      <c r="S27" s="212"/>
      <c r="T27" s="212"/>
      <c r="U27" s="212"/>
      <c r="V27" s="212"/>
      <c r="W27" s="212"/>
      <c r="X27" s="214"/>
    </row>
    <row r="28" spans="1:24" ht="18.95" customHeight="1" x14ac:dyDescent="0.4">
      <c r="A28" s="250"/>
      <c r="B28" s="212"/>
      <c r="C28" s="212"/>
      <c r="D28" s="222"/>
      <c r="E28" s="222"/>
      <c r="F28" s="223"/>
      <c r="G28" s="224"/>
      <c r="H28" s="222"/>
      <c r="I28" s="222"/>
      <c r="J28" s="212"/>
      <c r="K28" s="212"/>
      <c r="L28" s="208"/>
      <c r="M28" s="208"/>
      <c r="N28" s="208"/>
      <c r="O28" s="208"/>
      <c r="P28" s="212"/>
      <c r="Q28" s="212"/>
      <c r="R28" s="212"/>
      <c r="S28" s="212"/>
      <c r="T28" s="212"/>
      <c r="U28" s="212"/>
      <c r="V28" s="212"/>
      <c r="W28" s="212"/>
      <c r="X28" s="214"/>
    </row>
    <row r="29" spans="1:24" x14ac:dyDescent="0.4">
      <c r="A29" s="250"/>
      <c r="B29" s="212"/>
      <c r="C29" s="212"/>
      <c r="D29" s="217"/>
      <c r="E29" s="217"/>
      <c r="F29" s="220"/>
      <c r="G29" s="216"/>
      <c r="H29" s="217"/>
      <c r="I29" s="217"/>
      <c r="J29" s="212"/>
      <c r="K29" s="212"/>
      <c r="L29" s="211"/>
      <c r="M29" s="208"/>
      <c r="N29" s="208"/>
      <c r="O29" s="208"/>
      <c r="P29" s="212"/>
      <c r="Q29" s="212"/>
      <c r="R29" s="212"/>
      <c r="S29" s="212"/>
      <c r="T29" s="212"/>
      <c r="U29" s="212"/>
      <c r="V29" s="212"/>
      <c r="W29" s="212"/>
      <c r="X29" s="214"/>
    </row>
    <row r="30" spans="1:24" ht="18.95" customHeight="1" x14ac:dyDescent="0.4">
      <c r="A30" s="250"/>
      <c r="B30" s="212"/>
      <c r="C30" s="212"/>
      <c r="D30" s="222"/>
      <c r="E30" s="222"/>
      <c r="F30" s="223"/>
      <c r="G30" s="224"/>
      <c r="H30" s="222"/>
      <c r="I30" s="222"/>
      <c r="J30" s="212"/>
      <c r="K30" s="212"/>
      <c r="L30" s="208"/>
      <c r="M30" s="208"/>
      <c r="N30" s="208"/>
      <c r="O30" s="208"/>
      <c r="P30" s="212"/>
      <c r="Q30" s="212"/>
      <c r="R30" s="212"/>
      <c r="S30" s="212"/>
      <c r="T30" s="212"/>
      <c r="U30" s="212"/>
      <c r="V30" s="212"/>
      <c r="W30" s="212"/>
      <c r="X30" s="214"/>
    </row>
    <row r="31" spans="1:24" x14ac:dyDescent="0.4">
      <c r="A31" s="250"/>
      <c r="B31" s="212"/>
      <c r="C31" s="212"/>
      <c r="D31" s="217"/>
      <c r="E31" s="217"/>
      <c r="F31" s="220"/>
      <c r="G31" s="216"/>
      <c r="H31" s="217"/>
      <c r="I31" s="217"/>
      <c r="J31" s="212"/>
      <c r="K31" s="212"/>
      <c r="L31" s="211"/>
      <c r="M31" s="208"/>
      <c r="N31" s="208"/>
      <c r="O31" s="208"/>
      <c r="P31" s="212"/>
      <c r="Q31" s="212"/>
      <c r="R31" s="212"/>
      <c r="S31" s="212"/>
      <c r="T31" s="212"/>
      <c r="U31" s="212"/>
      <c r="V31" s="212"/>
      <c r="W31" s="212"/>
      <c r="X31" s="214"/>
    </row>
    <row r="32" spans="1:24" ht="18.95" customHeight="1" x14ac:dyDescent="0.4">
      <c r="A32" s="250"/>
      <c r="B32" s="212"/>
      <c r="C32" s="212"/>
      <c r="D32" s="222"/>
      <c r="E32" s="222"/>
      <c r="F32" s="223"/>
      <c r="G32" s="224"/>
      <c r="H32" s="222"/>
      <c r="I32" s="222"/>
      <c r="J32" s="212"/>
      <c r="K32" s="212"/>
      <c r="L32" s="208"/>
      <c r="M32" s="208"/>
      <c r="N32" s="208"/>
      <c r="O32" s="208"/>
      <c r="P32" s="212"/>
      <c r="Q32" s="212"/>
      <c r="R32" s="212"/>
      <c r="S32" s="212"/>
      <c r="T32" s="212"/>
      <c r="U32" s="212"/>
      <c r="V32" s="212"/>
      <c r="W32" s="212"/>
      <c r="X32" s="214"/>
    </row>
    <row r="33" spans="1:24" x14ac:dyDescent="0.4">
      <c r="A33" s="250"/>
      <c r="B33" s="212"/>
      <c r="C33" s="212"/>
      <c r="D33" s="217"/>
      <c r="E33" s="217"/>
      <c r="F33" s="220"/>
      <c r="G33" s="216"/>
      <c r="H33" s="217"/>
      <c r="I33" s="217"/>
      <c r="J33" s="212"/>
      <c r="K33" s="212"/>
      <c r="L33" s="211"/>
      <c r="M33" s="208"/>
      <c r="N33" s="208"/>
      <c r="O33" s="208"/>
      <c r="P33" s="212"/>
      <c r="Q33" s="212"/>
      <c r="R33" s="212"/>
      <c r="S33" s="212"/>
      <c r="T33" s="212"/>
      <c r="U33" s="212"/>
      <c r="V33" s="212"/>
      <c r="W33" s="212"/>
      <c r="X33" s="214"/>
    </row>
    <row r="34" spans="1:24" ht="18.95" customHeight="1" thickBot="1" x14ac:dyDescent="0.45">
      <c r="A34" s="251"/>
      <c r="B34" s="213"/>
      <c r="C34" s="213"/>
      <c r="D34" s="219"/>
      <c r="E34" s="219"/>
      <c r="F34" s="221"/>
      <c r="G34" s="218"/>
      <c r="H34" s="219"/>
      <c r="I34" s="219"/>
      <c r="J34" s="213"/>
      <c r="K34" s="213"/>
      <c r="L34" s="210"/>
      <c r="M34" s="210"/>
      <c r="N34" s="210"/>
      <c r="O34" s="210"/>
      <c r="P34" s="213"/>
      <c r="Q34" s="213"/>
      <c r="R34" s="213"/>
      <c r="S34" s="213"/>
      <c r="T34" s="213"/>
      <c r="U34" s="213"/>
      <c r="V34" s="213"/>
      <c r="W34" s="213"/>
      <c r="X34" s="215"/>
    </row>
    <row r="36" spans="1:24" x14ac:dyDescent="0.4">
      <c r="B36" s="15" t="s">
        <v>62</v>
      </c>
    </row>
    <row r="37" spans="1:24" x14ac:dyDescent="0.4">
      <c r="D37" s="181" t="str">
        <f>IF(AND(学校情報!O2="",学校情報!Q2="",学校情報!S2=""),学校情報!N2&amp;"　"&amp;"年"&amp;"　"&amp;"月"&amp;"　"&amp;"日",学校情報!N2&amp;学校情報!O2&amp;"年"&amp;学校情報!Q2&amp;"月"&amp;学校情報!S2&amp;"日")</f>
        <v>令和　年　月　日</v>
      </c>
      <c r="E37" s="181"/>
      <c r="F37" s="181"/>
      <c r="G37" s="181"/>
      <c r="H37" s="181"/>
      <c r="I37" s="181"/>
      <c r="J37" s="181"/>
    </row>
    <row r="39" spans="1:24" s="21" customFormat="1" ht="21" x14ac:dyDescent="0.4">
      <c r="E39" s="184" t="str">
        <f>学校情報!B5&amp;"高等学校長"</f>
        <v>高等学校長</v>
      </c>
      <c r="F39" s="184"/>
      <c r="G39" s="184"/>
      <c r="H39" s="184"/>
      <c r="I39" s="184"/>
      <c r="J39" s="184"/>
      <c r="K39" s="184"/>
      <c r="L39" s="184"/>
      <c r="M39" s="184"/>
      <c r="N39" s="184"/>
      <c r="O39" s="184"/>
      <c r="P39" s="180" t="str">
        <f>学校情報!B15&amp;"　"&amp;学校情報!D15</f>
        <v>　</v>
      </c>
      <c r="Q39" s="180"/>
      <c r="R39" s="180"/>
      <c r="S39" s="180"/>
      <c r="T39" s="180"/>
      <c r="U39" s="180"/>
      <c r="V39" s="32"/>
      <c r="W39" s="33" t="s">
        <v>63</v>
      </c>
    </row>
    <row r="41" spans="1:24" x14ac:dyDescent="0.4">
      <c r="B41" s="15" t="s">
        <v>65</v>
      </c>
    </row>
    <row r="43" spans="1:24" ht="21" x14ac:dyDescent="0.4">
      <c r="J43" s="184" t="str">
        <f>学校情報!B2&amp;"県高体連会長"</f>
        <v>県高体連会長</v>
      </c>
      <c r="K43" s="184"/>
      <c r="L43" s="184"/>
      <c r="M43" s="184"/>
      <c r="N43" s="184"/>
      <c r="O43" s="184"/>
      <c r="P43" s="32"/>
      <c r="Q43" s="180" t="str">
        <f>学校情報!B13&amp;"　"&amp;学校情報!D13</f>
        <v>　</v>
      </c>
      <c r="R43" s="180"/>
      <c r="S43" s="180"/>
      <c r="T43" s="180"/>
      <c r="U43" s="180"/>
      <c r="V43" s="180"/>
      <c r="W43" s="33"/>
    </row>
    <row r="45" spans="1:24" s="21" customFormat="1" ht="21" x14ac:dyDescent="0.4">
      <c r="B45" s="21" t="s">
        <v>66</v>
      </c>
    </row>
  </sheetData>
  <sheetProtection algorithmName="SHA-512" hashValue="TcwnqsarW/XTqu6yfdxhHvi68w83uFXJ3E1DqYBaxEfXwa5SBTz+av59KfAmIWC8I/HgOvt9vVHiQADkd297KA==" saltValue="IBtRPkBYXB7ZP+rR/rFNbg==" spinCount="100000" sheet="1" selectLockedCells="1" selectUnlockedCells="1"/>
  <mergeCells count="134">
    <mergeCell ref="J43:O43"/>
    <mergeCell ref="S33:U34"/>
    <mergeCell ref="A31:C32"/>
    <mergeCell ref="D31:F31"/>
    <mergeCell ref="G31:I31"/>
    <mergeCell ref="J31:K32"/>
    <mergeCell ref="L31:O32"/>
    <mergeCell ref="P31:R32"/>
    <mergeCell ref="S31:U32"/>
    <mergeCell ref="Q43:V43"/>
    <mergeCell ref="V33:X34"/>
    <mergeCell ref="D34:F34"/>
    <mergeCell ref="G34:I34"/>
    <mergeCell ref="D37:J37"/>
    <mergeCell ref="E39:O39"/>
    <mergeCell ref="P39:U39"/>
    <mergeCell ref="A33:C34"/>
    <mergeCell ref="D33:F33"/>
    <mergeCell ref="G33:I33"/>
    <mergeCell ref="J33:K34"/>
    <mergeCell ref="L33:O34"/>
    <mergeCell ref="P33:R34"/>
    <mergeCell ref="V31:X32"/>
    <mergeCell ref="D32:F32"/>
    <mergeCell ref="G32:I32"/>
    <mergeCell ref="A29:C30"/>
    <mergeCell ref="D29:F29"/>
    <mergeCell ref="G29:I29"/>
    <mergeCell ref="J29:K30"/>
    <mergeCell ref="L29:O30"/>
    <mergeCell ref="P29:R30"/>
    <mergeCell ref="S29:U30"/>
    <mergeCell ref="V29:X30"/>
    <mergeCell ref="D30:F30"/>
    <mergeCell ref="G30:I30"/>
    <mergeCell ref="A27:C28"/>
    <mergeCell ref="D27:F27"/>
    <mergeCell ref="G27:I27"/>
    <mergeCell ref="J27:K28"/>
    <mergeCell ref="L27:O28"/>
    <mergeCell ref="P27:R28"/>
    <mergeCell ref="S27:U28"/>
    <mergeCell ref="V27:X28"/>
    <mergeCell ref="D28:F28"/>
    <mergeCell ref="G28:I28"/>
    <mergeCell ref="A25:C26"/>
    <mergeCell ref="D25:F25"/>
    <mergeCell ref="G25:I25"/>
    <mergeCell ref="J25:K26"/>
    <mergeCell ref="L25:O26"/>
    <mergeCell ref="P25:R26"/>
    <mergeCell ref="S25:U26"/>
    <mergeCell ref="V25:X26"/>
    <mergeCell ref="D26:F26"/>
    <mergeCell ref="G26:I26"/>
    <mergeCell ref="A23:C24"/>
    <mergeCell ref="D23:F23"/>
    <mergeCell ref="G23:I23"/>
    <mergeCell ref="J23:K24"/>
    <mergeCell ref="L23:O24"/>
    <mergeCell ref="P23:R24"/>
    <mergeCell ref="S23:U24"/>
    <mergeCell ref="V23:X24"/>
    <mergeCell ref="D24:F24"/>
    <mergeCell ref="G24:I24"/>
    <mergeCell ref="S19:U20"/>
    <mergeCell ref="V19:X20"/>
    <mergeCell ref="D20:F20"/>
    <mergeCell ref="G20:I20"/>
    <mergeCell ref="A21:C22"/>
    <mergeCell ref="D21:F21"/>
    <mergeCell ref="G21:I21"/>
    <mergeCell ref="J21:K22"/>
    <mergeCell ref="L21:O22"/>
    <mergeCell ref="P21:R22"/>
    <mergeCell ref="A19:C20"/>
    <mergeCell ref="D19:F19"/>
    <mergeCell ref="G19:I19"/>
    <mergeCell ref="J19:K20"/>
    <mergeCell ref="L19:O20"/>
    <mergeCell ref="P19:R20"/>
    <mergeCell ref="S21:U22"/>
    <mergeCell ref="V21:X22"/>
    <mergeCell ref="D22:F22"/>
    <mergeCell ref="G22:I22"/>
    <mergeCell ref="L17:O18"/>
    <mergeCell ref="P17:R18"/>
    <mergeCell ref="S17:U18"/>
    <mergeCell ref="V17:X18"/>
    <mergeCell ref="D18:F18"/>
    <mergeCell ref="G18:I18"/>
    <mergeCell ref="D16:F16"/>
    <mergeCell ref="G16:I16"/>
    <mergeCell ref="A17:C18"/>
    <mergeCell ref="D17:F17"/>
    <mergeCell ref="G17:I17"/>
    <mergeCell ref="J17:K18"/>
    <mergeCell ref="A14:C14"/>
    <mergeCell ref="D14:I14"/>
    <mergeCell ref="J14:K14"/>
    <mergeCell ref="L14:O14"/>
    <mergeCell ref="P14:R14"/>
    <mergeCell ref="S14:U14"/>
    <mergeCell ref="V14:X14"/>
    <mergeCell ref="A15:C16"/>
    <mergeCell ref="D15:F15"/>
    <mergeCell ref="G15:I15"/>
    <mergeCell ref="J15:K16"/>
    <mergeCell ref="L15:O16"/>
    <mergeCell ref="P15:R16"/>
    <mergeCell ref="S15:U16"/>
    <mergeCell ref="V15:X16"/>
    <mergeCell ref="A7:D8"/>
    <mergeCell ref="E7:X7"/>
    <mergeCell ref="E8:X8"/>
    <mergeCell ref="A9:D9"/>
    <mergeCell ref="E9:L9"/>
    <mergeCell ref="M9:P9"/>
    <mergeCell ref="Q9:X9"/>
    <mergeCell ref="A12:D12"/>
    <mergeCell ref="F12:K12"/>
    <mergeCell ref="M12:P12"/>
    <mergeCell ref="A10:D10"/>
    <mergeCell ref="E10:X10"/>
    <mergeCell ref="R12:W12"/>
    <mergeCell ref="A1:X1"/>
    <mergeCell ref="A2:X2"/>
    <mergeCell ref="A4:D4"/>
    <mergeCell ref="G4:M4"/>
    <mergeCell ref="P4:X4"/>
    <mergeCell ref="A5:D5"/>
    <mergeCell ref="E5:X5"/>
    <mergeCell ref="A6:D6"/>
    <mergeCell ref="E6:X6"/>
  </mergeCells>
  <phoneticPr fontId="1"/>
  <dataValidations disablePrompts="1" count="1">
    <dataValidation type="date" allowBlank="1" showInputMessage="1" showErrorMessage="1" sqref="AD3" xr:uid="{29A00AD0-35B0-44F1-A02E-8E2B877ED3FA}">
      <formula1>39174</formula1>
      <formula2>40269</formula2>
    </dataValidation>
  </dataValidations>
  <printOptions horizontalCentered="1"/>
  <pageMargins left="0.70866141732283472" right="0.70866141732283472" top="0.59055118110236227" bottom="0.59055118110236227" header="0.31496062992125984" footer="0.31496062992125984"/>
  <pageSetup paperSize="9" orientation="portrait" horizontalDpi="300" verticalDpi="300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A48E1B-B818-44BB-8A13-273756734969}">
  <dimension ref="A1:J50"/>
  <sheetViews>
    <sheetView workbookViewId="0">
      <selection activeCell="D8" sqref="D8"/>
    </sheetView>
  </sheetViews>
  <sheetFormatPr defaultRowHeight="18.75" x14ac:dyDescent="0.4"/>
  <cols>
    <col min="1" max="1" width="4.625" bestFit="1" customWidth="1"/>
    <col min="2" max="2" width="8.25" bestFit="1" customWidth="1"/>
    <col min="3" max="3" width="4.625" bestFit="1" customWidth="1"/>
    <col min="4" max="4" width="8.25" bestFit="1" customWidth="1"/>
    <col min="5" max="5" width="5" bestFit="1" customWidth="1"/>
    <col min="6" max="8" width="3" bestFit="1" customWidth="1"/>
    <col min="9" max="9" width="10.125" bestFit="1" customWidth="1"/>
    <col min="10" max="10" width="3" bestFit="1" customWidth="1"/>
  </cols>
  <sheetData>
    <row r="1" spans="1:10" x14ac:dyDescent="0.4">
      <c r="A1" t="s">
        <v>10</v>
      </c>
      <c r="B1" t="s">
        <v>4</v>
      </c>
      <c r="C1">
        <v>1</v>
      </c>
      <c r="D1" t="s">
        <v>27</v>
      </c>
      <c r="E1">
        <v>2007</v>
      </c>
      <c r="F1">
        <v>1</v>
      </c>
      <c r="G1">
        <v>1</v>
      </c>
      <c r="H1">
        <v>1</v>
      </c>
      <c r="I1" t="s">
        <v>72</v>
      </c>
      <c r="J1">
        <v>1</v>
      </c>
    </row>
    <row r="2" spans="1:10" x14ac:dyDescent="0.4">
      <c r="A2" t="s">
        <v>11</v>
      </c>
      <c r="B2" t="s">
        <v>5</v>
      </c>
      <c r="C2">
        <v>2</v>
      </c>
      <c r="D2" t="s">
        <v>28</v>
      </c>
      <c r="E2">
        <v>2008</v>
      </c>
      <c r="F2">
        <v>2</v>
      </c>
      <c r="G2">
        <v>2</v>
      </c>
      <c r="H2">
        <v>2</v>
      </c>
      <c r="I2" t="s">
        <v>73</v>
      </c>
      <c r="J2">
        <v>2</v>
      </c>
    </row>
    <row r="3" spans="1:10" x14ac:dyDescent="0.4">
      <c r="A3" t="s">
        <v>12</v>
      </c>
      <c r="B3" t="s">
        <v>6</v>
      </c>
      <c r="C3">
        <v>3</v>
      </c>
      <c r="D3" t="s">
        <v>29</v>
      </c>
      <c r="E3">
        <v>2009</v>
      </c>
      <c r="F3">
        <v>3</v>
      </c>
      <c r="G3">
        <v>3</v>
      </c>
      <c r="H3">
        <v>3</v>
      </c>
      <c r="J3">
        <v>3</v>
      </c>
    </row>
    <row r="4" spans="1:10" x14ac:dyDescent="0.4">
      <c r="A4" t="s">
        <v>13</v>
      </c>
      <c r="B4" t="s">
        <v>7</v>
      </c>
      <c r="D4" t="s">
        <v>30</v>
      </c>
      <c r="E4">
        <v>2010</v>
      </c>
      <c r="F4">
        <v>4</v>
      </c>
      <c r="G4">
        <v>4</v>
      </c>
      <c r="H4">
        <v>4</v>
      </c>
      <c r="J4">
        <v>4</v>
      </c>
    </row>
    <row r="5" spans="1:10" x14ac:dyDescent="0.4">
      <c r="B5" t="s">
        <v>14</v>
      </c>
      <c r="D5" t="s">
        <v>31</v>
      </c>
      <c r="E5">
        <v>2011</v>
      </c>
      <c r="F5">
        <v>5</v>
      </c>
      <c r="G5">
        <v>5</v>
      </c>
      <c r="H5">
        <v>5</v>
      </c>
      <c r="J5">
        <v>5</v>
      </c>
    </row>
    <row r="6" spans="1:10" x14ac:dyDescent="0.4">
      <c r="D6" t="s">
        <v>32</v>
      </c>
      <c r="E6">
        <v>2012</v>
      </c>
      <c r="F6">
        <v>6</v>
      </c>
      <c r="G6">
        <v>6</v>
      </c>
      <c r="H6">
        <v>6</v>
      </c>
      <c r="J6">
        <v>6</v>
      </c>
    </row>
    <row r="7" spans="1:10" x14ac:dyDescent="0.4">
      <c r="D7" t="s">
        <v>33</v>
      </c>
      <c r="E7">
        <v>2013</v>
      </c>
      <c r="F7">
        <v>7</v>
      </c>
      <c r="G7">
        <v>7</v>
      </c>
      <c r="H7">
        <v>7</v>
      </c>
      <c r="J7">
        <v>7</v>
      </c>
    </row>
    <row r="8" spans="1:10" x14ac:dyDescent="0.4">
      <c r="E8">
        <v>2014</v>
      </c>
      <c r="F8">
        <v>8</v>
      </c>
      <c r="G8">
        <v>8</v>
      </c>
      <c r="H8">
        <v>8</v>
      </c>
      <c r="J8">
        <v>8</v>
      </c>
    </row>
    <row r="9" spans="1:10" x14ac:dyDescent="0.4">
      <c r="E9">
        <v>2015</v>
      </c>
      <c r="F9">
        <v>9</v>
      </c>
      <c r="G9">
        <v>9</v>
      </c>
      <c r="H9">
        <v>9</v>
      </c>
      <c r="J9">
        <v>9</v>
      </c>
    </row>
    <row r="10" spans="1:10" x14ac:dyDescent="0.4">
      <c r="E10">
        <v>2016</v>
      </c>
      <c r="F10">
        <v>10</v>
      </c>
      <c r="G10">
        <v>10</v>
      </c>
      <c r="H10">
        <v>10</v>
      </c>
      <c r="J10">
        <v>10</v>
      </c>
    </row>
    <row r="11" spans="1:10" x14ac:dyDescent="0.4">
      <c r="E11">
        <v>2017</v>
      </c>
      <c r="F11">
        <v>11</v>
      </c>
      <c r="G11">
        <v>11</v>
      </c>
      <c r="H11">
        <v>11</v>
      </c>
      <c r="J11">
        <v>11</v>
      </c>
    </row>
    <row r="12" spans="1:10" x14ac:dyDescent="0.4">
      <c r="E12">
        <v>2018</v>
      </c>
      <c r="F12">
        <v>12</v>
      </c>
      <c r="G12">
        <v>12</v>
      </c>
      <c r="H12">
        <v>12</v>
      </c>
      <c r="J12">
        <v>12</v>
      </c>
    </row>
    <row r="13" spans="1:10" x14ac:dyDescent="0.4">
      <c r="E13">
        <v>2019</v>
      </c>
      <c r="G13">
        <v>13</v>
      </c>
      <c r="H13">
        <v>13</v>
      </c>
      <c r="J13">
        <v>13</v>
      </c>
    </row>
    <row r="14" spans="1:10" x14ac:dyDescent="0.4">
      <c r="E14">
        <v>2020</v>
      </c>
      <c r="G14">
        <v>14</v>
      </c>
      <c r="H14">
        <v>14</v>
      </c>
      <c r="J14">
        <v>14</v>
      </c>
    </row>
    <row r="15" spans="1:10" x14ac:dyDescent="0.4">
      <c r="E15">
        <v>2021</v>
      </c>
      <c r="G15">
        <v>15</v>
      </c>
      <c r="H15">
        <v>15</v>
      </c>
      <c r="J15">
        <v>15</v>
      </c>
    </row>
    <row r="16" spans="1:10" x14ac:dyDescent="0.4">
      <c r="E16">
        <v>2022</v>
      </c>
      <c r="G16">
        <v>16</v>
      </c>
      <c r="H16">
        <v>16</v>
      </c>
      <c r="J16">
        <v>16</v>
      </c>
    </row>
    <row r="17" spans="5:10" x14ac:dyDescent="0.4">
      <c r="E17">
        <v>2023</v>
      </c>
      <c r="G17">
        <v>17</v>
      </c>
      <c r="J17">
        <v>17</v>
      </c>
    </row>
    <row r="18" spans="5:10" x14ac:dyDescent="0.4">
      <c r="E18">
        <v>2024</v>
      </c>
      <c r="G18">
        <v>18</v>
      </c>
      <c r="J18">
        <v>18</v>
      </c>
    </row>
    <row r="19" spans="5:10" x14ac:dyDescent="0.4">
      <c r="E19">
        <v>2025</v>
      </c>
      <c r="G19">
        <v>19</v>
      </c>
      <c r="J19">
        <v>19</v>
      </c>
    </row>
    <row r="20" spans="5:10" x14ac:dyDescent="0.4">
      <c r="E20">
        <v>2026</v>
      </c>
      <c r="G20">
        <v>20</v>
      </c>
      <c r="J20">
        <v>20</v>
      </c>
    </row>
    <row r="21" spans="5:10" x14ac:dyDescent="0.4">
      <c r="E21">
        <v>2027</v>
      </c>
      <c r="G21">
        <v>21</v>
      </c>
      <c r="J21">
        <v>21</v>
      </c>
    </row>
    <row r="22" spans="5:10" x14ac:dyDescent="0.4">
      <c r="E22">
        <v>2028</v>
      </c>
      <c r="G22">
        <v>22</v>
      </c>
      <c r="J22">
        <v>22</v>
      </c>
    </row>
    <row r="23" spans="5:10" x14ac:dyDescent="0.4">
      <c r="E23">
        <v>2029</v>
      </c>
      <c r="G23">
        <v>23</v>
      </c>
      <c r="J23">
        <v>23</v>
      </c>
    </row>
    <row r="24" spans="5:10" x14ac:dyDescent="0.4">
      <c r="E24">
        <v>2030</v>
      </c>
      <c r="G24">
        <v>24</v>
      </c>
      <c r="J24">
        <v>24</v>
      </c>
    </row>
    <row r="25" spans="5:10" x14ac:dyDescent="0.4">
      <c r="E25">
        <v>2031</v>
      </c>
      <c r="G25">
        <v>25</v>
      </c>
      <c r="J25">
        <v>25</v>
      </c>
    </row>
    <row r="26" spans="5:10" x14ac:dyDescent="0.4">
      <c r="E26">
        <v>2032</v>
      </c>
      <c r="G26">
        <v>26</v>
      </c>
      <c r="J26">
        <v>26</v>
      </c>
    </row>
    <row r="27" spans="5:10" x14ac:dyDescent="0.4">
      <c r="E27">
        <v>2033</v>
      </c>
      <c r="G27">
        <v>27</v>
      </c>
      <c r="J27">
        <v>27</v>
      </c>
    </row>
    <row r="28" spans="5:10" x14ac:dyDescent="0.4">
      <c r="E28">
        <v>2034</v>
      </c>
      <c r="G28">
        <v>28</v>
      </c>
      <c r="J28">
        <v>28</v>
      </c>
    </row>
    <row r="29" spans="5:10" x14ac:dyDescent="0.4">
      <c r="E29">
        <v>2035</v>
      </c>
      <c r="G29">
        <v>29</v>
      </c>
      <c r="J29">
        <v>29</v>
      </c>
    </row>
    <row r="30" spans="5:10" x14ac:dyDescent="0.4">
      <c r="E30">
        <v>2036</v>
      </c>
      <c r="G30">
        <v>30</v>
      </c>
      <c r="J30">
        <v>30</v>
      </c>
    </row>
    <row r="31" spans="5:10" x14ac:dyDescent="0.4">
      <c r="E31">
        <v>2037</v>
      </c>
      <c r="G31">
        <v>31</v>
      </c>
      <c r="J31">
        <v>31</v>
      </c>
    </row>
    <row r="32" spans="5:10" x14ac:dyDescent="0.4">
      <c r="E32">
        <v>2038</v>
      </c>
      <c r="J32">
        <v>32</v>
      </c>
    </row>
    <row r="33" spans="5:10" x14ac:dyDescent="0.4">
      <c r="E33">
        <v>2039</v>
      </c>
      <c r="J33">
        <v>33</v>
      </c>
    </row>
    <row r="34" spans="5:10" x14ac:dyDescent="0.4">
      <c r="E34">
        <v>2040</v>
      </c>
      <c r="J34">
        <v>34</v>
      </c>
    </row>
    <row r="35" spans="5:10" x14ac:dyDescent="0.4">
      <c r="E35">
        <v>2041</v>
      </c>
      <c r="J35">
        <v>35</v>
      </c>
    </row>
    <row r="36" spans="5:10" x14ac:dyDescent="0.4">
      <c r="E36">
        <v>2042</v>
      </c>
      <c r="J36">
        <v>36</v>
      </c>
    </row>
    <row r="37" spans="5:10" x14ac:dyDescent="0.4">
      <c r="E37">
        <v>2043</v>
      </c>
      <c r="J37">
        <v>37</v>
      </c>
    </row>
    <row r="38" spans="5:10" x14ac:dyDescent="0.4">
      <c r="E38">
        <v>2044</v>
      </c>
      <c r="J38">
        <v>38</v>
      </c>
    </row>
    <row r="39" spans="5:10" x14ac:dyDescent="0.4">
      <c r="E39">
        <v>2045</v>
      </c>
      <c r="J39">
        <v>39</v>
      </c>
    </row>
    <row r="40" spans="5:10" x14ac:dyDescent="0.4">
      <c r="E40">
        <v>2046</v>
      </c>
      <c r="J40">
        <v>40</v>
      </c>
    </row>
    <row r="41" spans="5:10" x14ac:dyDescent="0.4">
      <c r="E41">
        <v>2047</v>
      </c>
      <c r="J41">
        <v>41</v>
      </c>
    </row>
    <row r="42" spans="5:10" x14ac:dyDescent="0.4">
      <c r="E42">
        <v>2048</v>
      </c>
      <c r="J42">
        <v>42</v>
      </c>
    </row>
    <row r="43" spans="5:10" x14ac:dyDescent="0.4">
      <c r="E43">
        <v>2049</v>
      </c>
      <c r="J43">
        <v>43</v>
      </c>
    </row>
    <row r="44" spans="5:10" x14ac:dyDescent="0.4">
      <c r="E44">
        <v>2050</v>
      </c>
      <c r="J44">
        <v>44</v>
      </c>
    </row>
    <row r="45" spans="5:10" x14ac:dyDescent="0.4">
      <c r="J45">
        <v>45</v>
      </c>
    </row>
    <row r="46" spans="5:10" x14ac:dyDescent="0.4">
      <c r="J46">
        <v>46</v>
      </c>
    </row>
    <row r="47" spans="5:10" x14ac:dyDescent="0.4">
      <c r="J47">
        <v>47</v>
      </c>
    </row>
    <row r="48" spans="5:10" x14ac:dyDescent="0.4">
      <c r="J48">
        <v>48</v>
      </c>
    </row>
    <row r="49" spans="10:10" x14ac:dyDescent="0.4">
      <c r="J49">
        <v>49</v>
      </c>
    </row>
    <row r="50" spans="10:10" x14ac:dyDescent="0.4">
      <c r="J50">
        <v>50</v>
      </c>
    </row>
  </sheetData>
  <sheetProtection algorithmName="SHA-512" hashValue="KnAEVGKrYGhoL8WiEXda5bHBm5Qoao096MniHkaU5++AKwZNVOn6q1WfBdcQ2nJCpZUoa4PbAaKmWGWOSyHGfA==" saltValue="r36btfAJOFGfo1+oHUEx5A==" spinCount="100000" sheet="1" objects="1" scenarios="1" selectLockedCells="1" selectUnlockedCells="1"/>
  <phoneticPr fontId="1"/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3B6407-CB7B-486D-8856-616E0B6C8C09}">
  <sheetPr>
    <tabColor rgb="FFFFCCFF"/>
  </sheetPr>
  <dimension ref="B2:T19"/>
  <sheetViews>
    <sheetView showGridLines="0" zoomScale="85" zoomScaleNormal="85" workbookViewId="0">
      <selection activeCell="R4" sqref="R4"/>
    </sheetView>
  </sheetViews>
  <sheetFormatPr defaultRowHeight="18.75" x14ac:dyDescent="0.4"/>
  <cols>
    <col min="1" max="1" width="9" style="40"/>
    <col min="2" max="3" width="12.375" style="40" bestFit="1" customWidth="1"/>
    <col min="4" max="4" width="15.375" style="40" bestFit="1" customWidth="1"/>
    <col min="5" max="8" width="15.875" style="40" customWidth="1"/>
    <col min="9" max="9" width="9" style="40"/>
    <col min="10" max="10" width="6.75" style="40" bestFit="1" customWidth="1"/>
    <col min="11" max="11" width="3" style="40" bestFit="1" customWidth="1"/>
    <col min="12" max="12" width="4" style="40" bestFit="1" customWidth="1"/>
    <col min="13" max="13" width="3" style="40" bestFit="1" customWidth="1"/>
    <col min="14" max="14" width="4" style="40" bestFit="1" customWidth="1"/>
    <col min="15" max="15" width="3" style="40" bestFit="1" customWidth="1"/>
    <col min="16" max="16" width="9" style="40"/>
    <col min="17" max="17" width="3" style="40" bestFit="1" customWidth="1"/>
    <col min="18" max="18" width="9" style="40" customWidth="1"/>
    <col min="19" max="19" width="3" style="40" bestFit="1" customWidth="1"/>
    <col min="20" max="20" width="12.375" style="40" bestFit="1" customWidth="1"/>
    <col min="21" max="16384" width="9" style="40"/>
  </cols>
  <sheetData>
    <row r="2" spans="2:20" x14ac:dyDescent="0.4">
      <c r="B2" s="270" t="s">
        <v>18</v>
      </c>
      <c r="C2" s="270" t="s">
        <v>26</v>
      </c>
      <c r="D2" s="271" t="s">
        <v>71</v>
      </c>
      <c r="E2" s="270" t="s">
        <v>48</v>
      </c>
      <c r="F2" s="270"/>
      <c r="G2" s="270" t="s">
        <v>0</v>
      </c>
      <c r="H2" s="270"/>
      <c r="I2" s="270" t="s">
        <v>19</v>
      </c>
      <c r="J2" s="270" t="s">
        <v>38</v>
      </c>
      <c r="K2" s="270"/>
      <c r="L2" s="270"/>
      <c r="M2" s="270"/>
      <c r="N2" s="270"/>
      <c r="O2" s="270"/>
      <c r="P2" s="270" t="s">
        <v>20</v>
      </c>
      <c r="Q2" s="270"/>
      <c r="R2" s="270" t="s">
        <v>21</v>
      </c>
      <c r="S2" s="270"/>
      <c r="T2" s="270" t="s">
        <v>34</v>
      </c>
    </row>
    <row r="3" spans="2:20" x14ac:dyDescent="0.4">
      <c r="B3" s="270"/>
      <c r="C3" s="270"/>
      <c r="D3" s="272"/>
      <c r="E3" s="41" t="s">
        <v>22</v>
      </c>
      <c r="F3" s="42" t="s">
        <v>23</v>
      </c>
      <c r="G3" s="41" t="s">
        <v>22</v>
      </c>
      <c r="H3" s="42" t="s">
        <v>23</v>
      </c>
      <c r="I3" s="270"/>
      <c r="J3" s="270"/>
      <c r="K3" s="270"/>
      <c r="L3" s="270"/>
      <c r="M3" s="270"/>
      <c r="N3" s="270"/>
      <c r="O3" s="270"/>
      <c r="P3" s="270"/>
      <c r="Q3" s="270"/>
      <c r="R3" s="270"/>
      <c r="S3" s="270"/>
      <c r="T3" s="270"/>
    </row>
    <row r="4" spans="2:20" ht="22.35" customHeight="1" x14ac:dyDescent="0.4">
      <c r="B4" s="6" t="str" cm="1">
        <f t="array" ref="B4">_xlfn._xlws.SORT(_xlfn._xlws.FILTER(選手情報!$B$4:$T$26,(選手情報!D4:D26="出場する")*(選手情報!B4:B26&lt;&gt;""),""),1,1,FALSE)</f>
        <v/>
      </c>
      <c r="C4" s="6"/>
      <c r="D4" s="6"/>
      <c r="E4" s="39"/>
      <c r="F4" s="43"/>
      <c r="G4" s="39"/>
      <c r="H4" s="43"/>
      <c r="I4" s="6"/>
      <c r="J4" s="39"/>
      <c r="K4" s="44"/>
      <c r="L4" s="44"/>
      <c r="M4" s="44"/>
      <c r="N4" s="44"/>
      <c r="O4" s="45"/>
      <c r="P4" s="39"/>
      <c r="Q4" s="45"/>
      <c r="R4" s="46"/>
      <c r="S4" s="44"/>
      <c r="T4" s="47"/>
    </row>
    <row r="5" spans="2:20" ht="22.35" customHeight="1" x14ac:dyDescent="0.4">
      <c r="B5" s="6"/>
      <c r="C5" s="6"/>
      <c r="D5" s="6"/>
      <c r="E5" s="39"/>
      <c r="F5" s="43"/>
      <c r="G5" s="39"/>
      <c r="H5" s="43"/>
      <c r="I5" s="39"/>
      <c r="J5" s="39"/>
      <c r="K5" s="44"/>
      <c r="L5" s="44"/>
      <c r="M5" s="44"/>
      <c r="N5" s="44"/>
      <c r="O5" s="45"/>
      <c r="P5" s="39"/>
      <c r="Q5" s="45"/>
      <c r="R5" s="46"/>
      <c r="S5" s="45"/>
      <c r="T5" s="47"/>
    </row>
    <row r="6" spans="2:20" ht="22.35" customHeight="1" x14ac:dyDescent="0.4">
      <c r="B6" s="6"/>
      <c r="C6" s="6"/>
      <c r="D6" s="6"/>
      <c r="E6" s="39"/>
      <c r="F6" s="43"/>
      <c r="G6" s="39"/>
      <c r="H6" s="43"/>
      <c r="I6" s="39"/>
      <c r="J6" s="39"/>
      <c r="K6" s="44"/>
      <c r="L6" s="44"/>
      <c r="M6" s="44"/>
      <c r="N6" s="44"/>
      <c r="O6" s="45"/>
      <c r="P6" s="39"/>
      <c r="Q6" s="45"/>
      <c r="R6" s="46"/>
      <c r="S6" s="45"/>
      <c r="T6" s="47"/>
    </row>
    <row r="7" spans="2:20" ht="22.35" customHeight="1" x14ac:dyDescent="0.4">
      <c r="B7" s="6"/>
      <c r="C7" s="6"/>
      <c r="D7" s="6"/>
      <c r="E7" s="39"/>
      <c r="F7" s="43"/>
      <c r="G7" s="39"/>
      <c r="H7" s="43"/>
      <c r="I7" s="39"/>
      <c r="J7" s="39"/>
      <c r="K7" s="44"/>
      <c r="L7" s="44"/>
      <c r="M7" s="44"/>
      <c r="N7" s="44"/>
      <c r="O7" s="45"/>
      <c r="P7" s="39"/>
      <c r="Q7" s="45"/>
      <c r="R7" s="46"/>
      <c r="S7" s="45"/>
      <c r="T7" s="47"/>
    </row>
    <row r="8" spans="2:20" ht="22.35" customHeight="1" x14ac:dyDescent="0.4">
      <c r="B8" s="6"/>
      <c r="C8" s="6"/>
      <c r="D8" s="6"/>
      <c r="E8" s="39"/>
      <c r="F8" s="43"/>
      <c r="G8" s="39"/>
      <c r="H8" s="43"/>
      <c r="I8" s="39"/>
      <c r="J8" s="39"/>
      <c r="K8" s="44"/>
      <c r="L8" s="44"/>
      <c r="M8" s="44"/>
      <c r="N8" s="44"/>
      <c r="O8" s="45"/>
      <c r="P8" s="39"/>
      <c r="Q8" s="45"/>
      <c r="R8" s="46"/>
      <c r="S8" s="45"/>
      <c r="T8" s="47"/>
    </row>
    <row r="9" spans="2:20" ht="22.35" customHeight="1" x14ac:dyDescent="0.4">
      <c r="B9" s="6"/>
      <c r="C9" s="6"/>
      <c r="D9" s="6"/>
      <c r="E9" s="39"/>
      <c r="F9" s="43"/>
      <c r="G9" s="39"/>
      <c r="H9" s="43"/>
      <c r="I9" s="39"/>
      <c r="J9" s="39"/>
      <c r="K9" s="44"/>
      <c r="L9" s="44"/>
      <c r="M9" s="44"/>
      <c r="N9" s="44"/>
      <c r="O9" s="45"/>
      <c r="P9" s="39"/>
      <c r="Q9" s="45"/>
      <c r="R9" s="46"/>
      <c r="S9" s="45"/>
      <c r="T9" s="47"/>
    </row>
    <row r="10" spans="2:20" ht="22.35" customHeight="1" x14ac:dyDescent="0.4">
      <c r="B10" s="6"/>
      <c r="C10" s="6"/>
      <c r="D10" s="6"/>
      <c r="E10" s="39"/>
      <c r="F10" s="43"/>
      <c r="G10" s="39"/>
      <c r="H10" s="43"/>
      <c r="I10" s="39"/>
      <c r="J10" s="39"/>
      <c r="K10" s="44"/>
      <c r="L10" s="44"/>
      <c r="M10" s="44"/>
      <c r="N10" s="44"/>
      <c r="O10" s="45"/>
      <c r="P10" s="39"/>
      <c r="Q10" s="45"/>
      <c r="R10" s="46"/>
      <c r="S10" s="45"/>
      <c r="T10" s="47"/>
    </row>
    <row r="11" spans="2:20" ht="22.35" customHeight="1" x14ac:dyDescent="0.4">
      <c r="B11" s="6"/>
      <c r="C11" s="6"/>
      <c r="D11" s="6"/>
      <c r="E11" s="39"/>
      <c r="F11" s="43"/>
      <c r="G11" s="39"/>
      <c r="H11" s="43"/>
      <c r="I11" s="39"/>
      <c r="J11" s="39"/>
      <c r="K11" s="44"/>
      <c r="L11" s="44"/>
      <c r="M11" s="44"/>
      <c r="N11" s="44"/>
      <c r="O11" s="45"/>
      <c r="P11" s="39"/>
      <c r="Q11" s="45"/>
      <c r="R11" s="46"/>
      <c r="S11" s="45"/>
      <c r="T11" s="47"/>
    </row>
    <row r="12" spans="2:20" ht="22.35" customHeight="1" x14ac:dyDescent="0.4">
      <c r="B12" s="6"/>
      <c r="C12" s="6"/>
      <c r="D12" s="6"/>
      <c r="E12" s="39"/>
      <c r="F12" s="43"/>
      <c r="G12" s="39"/>
      <c r="H12" s="43"/>
      <c r="I12" s="39"/>
      <c r="J12" s="39"/>
      <c r="K12" s="44"/>
      <c r="L12" s="44"/>
      <c r="M12" s="44"/>
      <c r="N12" s="44"/>
      <c r="O12" s="45"/>
      <c r="P12" s="39"/>
      <c r="Q12" s="45"/>
      <c r="R12" s="46"/>
      <c r="S12" s="45"/>
      <c r="T12" s="47"/>
    </row>
    <row r="13" spans="2:20" ht="22.35" customHeight="1" x14ac:dyDescent="0.4">
      <c r="B13" s="6"/>
      <c r="C13" s="6"/>
      <c r="D13" s="6"/>
      <c r="E13" s="39"/>
      <c r="F13" s="43"/>
      <c r="G13" s="39"/>
      <c r="H13" s="43"/>
      <c r="I13" s="39"/>
      <c r="J13" s="39"/>
      <c r="K13" s="44"/>
      <c r="L13" s="44"/>
      <c r="M13" s="44"/>
      <c r="N13" s="44"/>
      <c r="O13" s="45"/>
      <c r="P13" s="39"/>
      <c r="Q13" s="45"/>
      <c r="R13" s="46"/>
      <c r="S13" s="45"/>
      <c r="T13" s="47"/>
    </row>
    <row r="14" spans="2:20" ht="22.35" customHeight="1" x14ac:dyDescent="0.4">
      <c r="B14" s="6"/>
      <c r="C14" s="6"/>
      <c r="D14" s="6"/>
      <c r="E14" s="39"/>
      <c r="F14" s="43"/>
      <c r="G14" s="39"/>
      <c r="H14" s="43"/>
      <c r="I14" s="39"/>
      <c r="J14" s="39"/>
      <c r="K14" s="44"/>
      <c r="L14" s="44"/>
      <c r="M14" s="44"/>
      <c r="N14" s="44"/>
      <c r="O14" s="45"/>
      <c r="P14" s="39"/>
      <c r="Q14" s="45"/>
      <c r="R14" s="46"/>
      <c r="S14" s="45"/>
      <c r="T14" s="47"/>
    </row>
    <row r="15" spans="2:20" ht="22.35" customHeight="1" x14ac:dyDescent="0.4">
      <c r="B15" s="6"/>
      <c r="C15" s="6"/>
      <c r="D15" s="6"/>
      <c r="E15" s="39"/>
      <c r="F15" s="43"/>
      <c r="G15" s="39"/>
      <c r="H15" s="43"/>
      <c r="I15" s="39"/>
      <c r="J15" s="39"/>
      <c r="K15" s="44"/>
      <c r="L15" s="44"/>
      <c r="M15" s="44"/>
      <c r="N15" s="44"/>
      <c r="O15" s="45"/>
      <c r="P15" s="39"/>
      <c r="Q15" s="45"/>
      <c r="R15" s="46"/>
      <c r="S15" s="45"/>
      <c r="T15" s="47"/>
    </row>
    <row r="16" spans="2:20" ht="22.35" customHeight="1" x14ac:dyDescent="0.4">
      <c r="B16" s="6"/>
      <c r="C16" s="6"/>
      <c r="D16" s="6"/>
      <c r="E16" s="39"/>
      <c r="F16" s="43"/>
      <c r="G16" s="39"/>
      <c r="H16" s="43"/>
      <c r="I16" s="39"/>
      <c r="J16" s="39"/>
      <c r="K16" s="44"/>
      <c r="L16" s="44"/>
      <c r="M16" s="44"/>
      <c r="N16" s="44"/>
      <c r="O16" s="45"/>
      <c r="P16" s="39"/>
      <c r="Q16" s="45"/>
      <c r="R16" s="46"/>
      <c r="S16" s="45"/>
      <c r="T16" s="47"/>
    </row>
    <row r="17" spans="2:20" ht="22.35" customHeight="1" x14ac:dyDescent="0.4">
      <c r="B17" s="6"/>
      <c r="C17" s="6"/>
      <c r="D17" s="6"/>
      <c r="E17" s="39"/>
      <c r="F17" s="43"/>
      <c r="G17" s="39"/>
      <c r="H17" s="43"/>
      <c r="I17" s="39"/>
      <c r="J17" s="39"/>
      <c r="K17" s="44"/>
      <c r="L17" s="44"/>
      <c r="M17" s="44"/>
      <c r="N17" s="44"/>
      <c r="O17" s="45"/>
      <c r="P17" s="39"/>
      <c r="Q17" s="45"/>
      <c r="R17" s="46"/>
      <c r="S17" s="45"/>
      <c r="T17" s="47"/>
    </row>
    <row r="18" spans="2:20" ht="22.35" customHeight="1" x14ac:dyDescent="0.4">
      <c r="B18" s="6"/>
      <c r="C18" s="6"/>
      <c r="D18" s="6"/>
      <c r="E18" s="39"/>
      <c r="F18" s="43"/>
      <c r="G18" s="39"/>
      <c r="H18" s="43"/>
      <c r="I18" s="39"/>
      <c r="J18" s="39"/>
      <c r="K18" s="44"/>
      <c r="L18" s="44"/>
      <c r="M18" s="44"/>
      <c r="N18" s="44"/>
      <c r="O18" s="45"/>
      <c r="P18" s="39"/>
      <c r="Q18" s="45"/>
      <c r="R18" s="46"/>
      <c r="S18" s="45"/>
      <c r="T18" s="47"/>
    </row>
    <row r="19" spans="2:20" ht="22.35" customHeight="1" x14ac:dyDescent="0.4">
      <c r="B19" s="6"/>
      <c r="C19" s="6"/>
      <c r="D19" s="6"/>
      <c r="E19" s="39"/>
      <c r="F19" s="43"/>
      <c r="G19" s="39"/>
      <c r="H19" s="43"/>
      <c r="I19" s="39"/>
      <c r="J19" s="39"/>
      <c r="K19" s="44"/>
      <c r="L19" s="44"/>
      <c r="M19" s="44"/>
      <c r="N19" s="44"/>
      <c r="O19" s="45"/>
      <c r="P19" s="39"/>
      <c r="Q19" s="45"/>
      <c r="R19" s="46"/>
      <c r="S19" s="45"/>
      <c r="T19" s="47"/>
    </row>
  </sheetData>
  <sheetProtection algorithmName="SHA-512" hashValue="Xlcex9fwfotgLsaFwf5sZZytoCZuL0klaFelZ7IZJweGIQ/FKUM2H0axOoB+MKIl+MDoIn6vwvRhfbDRglOV2A==" saltValue="lSf9fz93hJzC6pLY2Yy91A==" spinCount="100000" sheet="1" objects="1" scenarios="1" selectLockedCells="1" selectUnlockedCells="1"/>
  <dataConsolidate/>
  <mergeCells count="10">
    <mergeCell ref="J2:O3"/>
    <mergeCell ref="P2:Q3"/>
    <mergeCell ref="R2:S3"/>
    <mergeCell ref="T2:T3"/>
    <mergeCell ref="B2:B3"/>
    <mergeCell ref="C2:C3"/>
    <mergeCell ref="D2:D3"/>
    <mergeCell ref="E2:F2"/>
    <mergeCell ref="G2:H2"/>
    <mergeCell ref="I2:I3"/>
  </mergeCells>
  <phoneticPr fontId="1"/>
  <pageMargins left="0.7" right="0.7" top="0.75" bottom="0.75" header="0.3" footer="0.3"/>
</worksheet>
</file>

<file path=docMetadata/LabelInfo.xml><?xml version="1.0" encoding="utf-8"?>
<clbl:labelList xmlns:clbl="http://schemas.microsoft.com/office/2020/mipLabelMetadata">
  <clbl:label id="{053333c1-e2b4-49ac-8002-9132238116e0}" enabled="1" method="Privileged" siteId="{000f0d41-850a-41c5-a087-17535fa7eb5b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</vt:i4>
      </vt:variant>
    </vt:vector>
  </HeadingPairs>
  <TitlesOfParts>
    <vt:vector size="12" baseType="lpstr">
      <vt:lpstr>学校情報</vt:lpstr>
      <vt:lpstr>【入力例】学校情報</vt:lpstr>
      <vt:lpstr>選手情報</vt:lpstr>
      <vt:lpstr>【入力例】選手情報</vt:lpstr>
      <vt:lpstr>団体戦申込書</vt:lpstr>
      <vt:lpstr>個人戦申込書①</vt:lpstr>
      <vt:lpstr>個人戦申込書②</vt:lpstr>
      <vt:lpstr>リスト</vt:lpstr>
      <vt:lpstr>個人戦出場選手一覧</vt:lpstr>
      <vt:lpstr>プログラム用まとめデータ</vt:lpstr>
      <vt:lpstr>体重別プログラム用まとめデータ</vt:lpstr>
      <vt:lpstr>団体戦申込書!Print_Area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朱羽 倉田</dc:creator>
  <cp:lastModifiedBy>jimukyoku@aichikoutairen.jp</cp:lastModifiedBy>
  <cp:lastPrinted>2024-11-14T13:22:58Z</cp:lastPrinted>
  <dcterms:created xsi:type="dcterms:W3CDTF">2024-11-10T07:45:59Z</dcterms:created>
  <dcterms:modified xsi:type="dcterms:W3CDTF">2026-02-26T07:50:04Z</dcterms:modified>
</cp:coreProperties>
</file>