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54\data\05その他-9　ホームページ\R6\R７NEW参加申込書\"/>
    </mc:Choice>
  </mc:AlternateContent>
  <xr:revisionPtr revIDLastSave="0" documentId="13_ncr:1_{F61D3BD9-5153-4233-836B-48B5A765534E}" xr6:coauthVersionLast="47" xr6:coauthVersionMax="47" xr10:uidLastSave="{00000000-0000-0000-0000-000000000000}"/>
  <workbookProtection workbookAlgorithmName="SHA-512" workbookHashValue="/sByT83iasa/nESkXH+c5Lu4IeJiyBJ8pU9NYz2YgaMt/HP7/axZkykbFZM3h3nRihqlHPbGZOoPQeTjEOo1PA==" workbookSaltValue="oWFY8DAK1DnshU27uQUUZw==" workbookSpinCount="100000" lockStructure="1"/>
  <bookViews>
    <workbookView xWindow="-120" yWindow="-120" windowWidth="20730" windowHeight="11160" activeTab="1" xr2:uid="{00000000-000D-0000-FFFF-FFFF00000000}"/>
  </bookViews>
  <sheets>
    <sheet name="申込書作成手順" sheetId="4" r:id="rId1"/>
    <sheet name="Data入力" sheetId="5" r:id="rId2"/>
    <sheet name="大会参加申込" sheetId="7" r:id="rId3"/>
    <sheet name="種目別個票 一覧表" sheetId="8" r:id="rId4"/>
  </sheets>
  <definedNames>
    <definedName name="_xlnm.Print_Area" localSheetId="3">'種目別個票 一覧表'!$I$3:$X$51</definedName>
    <definedName name="_xlnm.Print_Area" localSheetId="0">申込書作成手順!$A$1:$I$22</definedName>
    <definedName name="_xlnm.Print_Area" localSheetId="2">大会参加申込!$D$3:$U$51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7" l="1"/>
  <c r="K16" i="7"/>
  <c r="L16" i="7"/>
  <c r="M16" i="7"/>
  <c r="N16" i="7"/>
  <c r="O16" i="7"/>
  <c r="P16" i="7"/>
  <c r="Q16" i="7"/>
  <c r="R16" i="7"/>
  <c r="S16" i="7"/>
  <c r="T16" i="7"/>
  <c r="K17" i="7"/>
  <c r="L17" i="7"/>
  <c r="M17" i="7"/>
  <c r="N17" i="7"/>
  <c r="O17" i="7"/>
  <c r="P17" i="7"/>
  <c r="Q17" i="7"/>
  <c r="R17" i="7"/>
  <c r="S17" i="7"/>
  <c r="T17" i="7"/>
  <c r="K18" i="7"/>
  <c r="L18" i="7"/>
  <c r="M18" i="7"/>
  <c r="N18" i="7"/>
  <c r="O18" i="7"/>
  <c r="P18" i="7"/>
  <c r="Q18" i="7"/>
  <c r="R18" i="7"/>
  <c r="S18" i="7"/>
  <c r="T18" i="7"/>
  <c r="K19" i="7"/>
  <c r="L19" i="7"/>
  <c r="M19" i="7"/>
  <c r="N19" i="7"/>
  <c r="O19" i="7"/>
  <c r="P19" i="7"/>
  <c r="Q19" i="7"/>
  <c r="R19" i="7"/>
  <c r="S19" i="7"/>
  <c r="T19" i="7"/>
  <c r="K20" i="7"/>
  <c r="L20" i="7"/>
  <c r="M20" i="7"/>
  <c r="N20" i="7"/>
  <c r="O20" i="7"/>
  <c r="P20" i="7"/>
  <c r="Q20" i="7"/>
  <c r="R20" i="7"/>
  <c r="S20" i="7"/>
  <c r="T20" i="7"/>
  <c r="K21" i="7"/>
  <c r="L21" i="7"/>
  <c r="M21" i="7"/>
  <c r="N21" i="7"/>
  <c r="O21" i="7"/>
  <c r="P21" i="7"/>
  <c r="Q21" i="7"/>
  <c r="R21" i="7"/>
  <c r="S21" i="7"/>
  <c r="T21" i="7"/>
  <c r="K22" i="7"/>
  <c r="L22" i="7"/>
  <c r="M22" i="7"/>
  <c r="N22" i="7"/>
  <c r="O22" i="7"/>
  <c r="P22" i="7"/>
  <c r="Q22" i="7"/>
  <c r="R22" i="7"/>
  <c r="S22" i="7"/>
  <c r="T22" i="7"/>
  <c r="K23" i="7"/>
  <c r="L23" i="7"/>
  <c r="M23" i="7"/>
  <c r="N23" i="7"/>
  <c r="O23" i="7"/>
  <c r="P23" i="7"/>
  <c r="Q23" i="7"/>
  <c r="R23" i="7"/>
  <c r="S23" i="7"/>
  <c r="T23" i="7"/>
  <c r="K24" i="7"/>
  <c r="L24" i="7"/>
  <c r="M24" i="7"/>
  <c r="N24" i="7"/>
  <c r="O24" i="7"/>
  <c r="P24" i="7"/>
  <c r="Q24" i="7"/>
  <c r="R24" i="7"/>
  <c r="S24" i="7"/>
  <c r="T24" i="7"/>
  <c r="K25" i="7"/>
  <c r="L25" i="7"/>
  <c r="M25" i="7"/>
  <c r="N25" i="7"/>
  <c r="O25" i="7"/>
  <c r="P25" i="7"/>
  <c r="Q25" i="7"/>
  <c r="R25" i="7"/>
  <c r="S25" i="7"/>
  <c r="T25" i="7"/>
  <c r="K26" i="7"/>
  <c r="L26" i="7"/>
  <c r="M26" i="7"/>
  <c r="N26" i="7"/>
  <c r="O26" i="7"/>
  <c r="P26" i="7"/>
  <c r="Q26" i="7"/>
  <c r="R26" i="7"/>
  <c r="S26" i="7"/>
  <c r="T26" i="7"/>
  <c r="K27" i="7"/>
  <c r="L27" i="7"/>
  <c r="M27" i="7"/>
  <c r="N27" i="7"/>
  <c r="O27" i="7"/>
  <c r="P27" i="7"/>
  <c r="Q27" i="7"/>
  <c r="R27" i="7"/>
  <c r="S27" i="7"/>
  <c r="T27" i="7"/>
  <c r="K28" i="7"/>
  <c r="L28" i="7"/>
  <c r="M28" i="7"/>
  <c r="N28" i="7"/>
  <c r="O28" i="7"/>
  <c r="P28" i="7"/>
  <c r="Q28" i="7"/>
  <c r="R28" i="7"/>
  <c r="S28" i="7"/>
  <c r="T28" i="7"/>
  <c r="K29" i="7"/>
  <c r="L29" i="7"/>
  <c r="M29" i="7"/>
  <c r="N29" i="7"/>
  <c r="O29" i="7"/>
  <c r="P29" i="7"/>
  <c r="Q29" i="7"/>
  <c r="R29" i="7"/>
  <c r="S29" i="7"/>
  <c r="T29" i="7"/>
  <c r="K30" i="7"/>
  <c r="L30" i="7"/>
  <c r="M30" i="7"/>
  <c r="N30" i="7"/>
  <c r="O30" i="7"/>
  <c r="P30" i="7"/>
  <c r="Q30" i="7"/>
  <c r="R30" i="7"/>
  <c r="S30" i="7"/>
  <c r="T30" i="7"/>
  <c r="K31" i="7"/>
  <c r="L31" i="7"/>
  <c r="M31" i="7"/>
  <c r="N31" i="7"/>
  <c r="O31" i="7"/>
  <c r="P31" i="7"/>
  <c r="Q31" i="7"/>
  <c r="R31" i="7"/>
  <c r="S31" i="7"/>
  <c r="T31" i="7"/>
  <c r="K32" i="7"/>
  <c r="L32" i="7"/>
  <c r="M32" i="7"/>
  <c r="N32" i="7"/>
  <c r="O32" i="7"/>
  <c r="P32" i="7"/>
  <c r="Q32" i="7"/>
  <c r="R32" i="7"/>
  <c r="S32" i="7"/>
  <c r="T32" i="7"/>
  <c r="K33" i="7"/>
  <c r="L33" i="7"/>
  <c r="M33" i="7"/>
  <c r="N33" i="7"/>
  <c r="O33" i="7"/>
  <c r="P33" i="7"/>
  <c r="Q33" i="7"/>
  <c r="R33" i="7"/>
  <c r="S33" i="7"/>
  <c r="T33" i="7"/>
  <c r="K34" i="7"/>
  <c r="L34" i="7"/>
  <c r="M34" i="7"/>
  <c r="N34" i="7"/>
  <c r="O34" i="7"/>
  <c r="P34" i="7"/>
  <c r="Q34" i="7"/>
  <c r="R34" i="7"/>
  <c r="S34" i="7"/>
  <c r="T34" i="7"/>
  <c r="K35" i="7"/>
  <c r="L35" i="7"/>
  <c r="M35" i="7"/>
  <c r="N35" i="7"/>
  <c r="O35" i="7"/>
  <c r="P35" i="7"/>
  <c r="Q35" i="7"/>
  <c r="R35" i="7"/>
  <c r="S35" i="7"/>
  <c r="T35" i="7"/>
  <c r="K36" i="7"/>
  <c r="L36" i="7"/>
  <c r="M36" i="7"/>
  <c r="N36" i="7"/>
  <c r="O36" i="7"/>
  <c r="P36" i="7"/>
  <c r="Q36" i="7"/>
  <c r="R36" i="7"/>
  <c r="S36" i="7"/>
  <c r="T36" i="7"/>
  <c r="K37" i="7"/>
  <c r="L37" i="7"/>
  <c r="M37" i="7"/>
  <c r="N37" i="7"/>
  <c r="O37" i="7"/>
  <c r="P37" i="7"/>
  <c r="Q37" i="7"/>
  <c r="R37" i="7"/>
  <c r="S37" i="7"/>
  <c r="T37" i="7"/>
  <c r="K38" i="7"/>
  <c r="L38" i="7"/>
  <c r="M38" i="7"/>
  <c r="N38" i="7"/>
  <c r="O38" i="7"/>
  <c r="P38" i="7"/>
  <c r="Q38" i="7"/>
  <c r="R38" i="7"/>
  <c r="S38" i="7"/>
  <c r="T38" i="7"/>
  <c r="K39" i="7"/>
  <c r="L39" i="7"/>
  <c r="M39" i="7"/>
  <c r="N39" i="7"/>
  <c r="O39" i="7"/>
  <c r="P39" i="7"/>
  <c r="Q39" i="7"/>
  <c r="R39" i="7"/>
  <c r="S39" i="7"/>
  <c r="T39" i="7"/>
  <c r="T15" i="7"/>
  <c r="S15" i="7"/>
  <c r="R15" i="7"/>
  <c r="Q15" i="7"/>
  <c r="P15" i="7"/>
  <c r="O15" i="7"/>
  <c r="N15" i="7"/>
  <c r="M15" i="7"/>
  <c r="L15" i="7"/>
  <c r="K15" i="7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13" i="5"/>
  <c r="W22" i="8" l="1"/>
  <c r="V22" i="8"/>
  <c r="T22" i="8"/>
  <c r="R22" i="8"/>
  <c r="Q22" i="8"/>
  <c r="O22" i="8"/>
  <c r="M22" i="8"/>
  <c r="L22" i="8"/>
  <c r="J22" i="8"/>
  <c r="J48" i="7"/>
  <c r="G3" i="7"/>
  <c r="L3" i="8" s="1"/>
  <c r="U50" i="8"/>
  <c r="T50" i="8"/>
  <c r="U49" i="8"/>
  <c r="T49" i="8"/>
  <c r="P50" i="8"/>
  <c r="O50" i="8"/>
  <c r="P49" i="8"/>
  <c r="O49" i="8"/>
  <c r="J49" i="8"/>
  <c r="U46" i="8"/>
  <c r="T46" i="8"/>
  <c r="U45" i="8"/>
  <c r="T45" i="8"/>
  <c r="P46" i="8"/>
  <c r="O46" i="8"/>
  <c r="P45" i="8"/>
  <c r="O45" i="8"/>
  <c r="K50" i="8"/>
  <c r="J50" i="8"/>
  <c r="K49" i="8"/>
  <c r="W49" i="8"/>
  <c r="R49" i="8"/>
  <c r="M49" i="8"/>
  <c r="W45" i="8"/>
  <c r="R45" i="8"/>
  <c r="M45" i="8"/>
  <c r="J46" i="8"/>
  <c r="K46" i="8"/>
  <c r="K45" i="8"/>
  <c r="J45" i="8"/>
  <c r="W36" i="8"/>
  <c r="V36" i="8"/>
  <c r="U36" i="8"/>
  <c r="T36" i="8"/>
  <c r="R36" i="8"/>
  <c r="Q36" i="8"/>
  <c r="P36" i="8"/>
  <c r="O36" i="8"/>
  <c r="M36" i="8"/>
  <c r="L36" i="8"/>
  <c r="K36" i="8"/>
  <c r="J36" i="8"/>
  <c r="W34" i="8"/>
  <c r="V34" i="8"/>
  <c r="U34" i="8"/>
  <c r="T34" i="8"/>
  <c r="R34" i="8"/>
  <c r="Q34" i="8"/>
  <c r="P34" i="8"/>
  <c r="O34" i="8"/>
  <c r="M34" i="8"/>
  <c r="L34" i="8"/>
  <c r="K34" i="8"/>
  <c r="J34" i="8"/>
  <c r="W32" i="8"/>
  <c r="U32" i="8"/>
  <c r="T32" i="8"/>
  <c r="R32" i="8"/>
  <c r="P32" i="8"/>
  <c r="O32" i="8"/>
  <c r="M32" i="8"/>
  <c r="K32" i="8"/>
  <c r="J32" i="8"/>
  <c r="W20" i="8"/>
  <c r="V20" i="8"/>
  <c r="T20" i="8"/>
  <c r="R20" i="8"/>
  <c r="Q20" i="8"/>
  <c r="O20" i="8"/>
  <c r="M20" i="8"/>
  <c r="L20" i="8"/>
  <c r="J20" i="8"/>
  <c r="W18" i="8"/>
  <c r="V18" i="8"/>
  <c r="T18" i="8"/>
  <c r="R18" i="8"/>
  <c r="Q18" i="8"/>
  <c r="O18" i="8"/>
  <c r="M18" i="8"/>
  <c r="L18" i="8"/>
  <c r="J18" i="8"/>
  <c r="W16" i="8"/>
  <c r="V16" i="8"/>
  <c r="T16" i="8"/>
  <c r="R16" i="8"/>
  <c r="Q16" i="8"/>
  <c r="O16" i="8"/>
  <c r="M16" i="8"/>
  <c r="L16" i="8"/>
  <c r="J16" i="8"/>
  <c r="W14" i="8"/>
  <c r="V14" i="8"/>
  <c r="T14" i="8"/>
  <c r="R14" i="8"/>
  <c r="Q14" i="8"/>
  <c r="O14" i="8"/>
  <c r="M14" i="8"/>
  <c r="L14" i="8"/>
  <c r="J14" i="8"/>
  <c r="W12" i="8"/>
  <c r="V12" i="8"/>
  <c r="T12" i="8"/>
  <c r="R12" i="8"/>
  <c r="Q12" i="8"/>
  <c r="O12" i="8"/>
  <c r="M12" i="8"/>
  <c r="L12" i="8"/>
  <c r="J12" i="8"/>
  <c r="W10" i="8"/>
  <c r="T10" i="8"/>
  <c r="R10" i="8"/>
  <c r="O10" i="8"/>
  <c r="M10" i="8"/>
  <c r="J10" i="8"/>
  <c r="C15" i="5"/>
  <c r="C16" i="5"/>
  <c r="L40" i="7"/>
  <c r="M40" i="7"/>
  <c r="N40" i="7"/>
  <c r="O40" i="7"/>
  <c r="P40" i="7"/>
  <c r="Q40" i="7"/>
  <c r="R40" i="7"/>
  <c r="S40" i="7"/>
  <c r="T40" i="7"/>
  <c r="K40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I16" i="7"/>
  <c r="I15" i="7"/>
  <c r="H16" i="7"/>
  <c r="H15" i="7"/>
  <c r="G16" i="7"/>
  <c r="G15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17" i="7"/>
  <c r="F16" i="7"/>
  <c r="F15" i="7"/>
  <c r="P11" i="7"/>
  <c r="G11" i="7"/>
  <c r="V49" i="8"/>
  <c r="Q49" i="8"/>
  <c r="L49" i="8"/>
  <c r="V45" i="8"/>
  <c r="Q45" i="8"/>
  <c r="L45" i="8"/>
  <c r="V32" i="8"/>
  <c r="Q32" i="8"/>
  <c r="L32" i="8"/>
  <c r="V10" i="8"/>
  <c r="Q10" i="8"/>
  <c r="L10" i="8"/>
  <c r="Q45" i="7"/>
  <c r="G44" i="7" s="1"/>
  <c r="Q44" i="7"/>
  <c r="Q43" i="7"/>
  <c r="E43" i="7"/>
  <c r="L11" i="7"/>
  <c r="I7" i="7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4" i="5"/>
  <c r="C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「愛知県立」等を含めた正式名を入力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●大会申込書･選手名簿　　●大会申込一覧
</t>
        </r>
        <r>
          <rPr>
            <sz val="9"/>
            <color indexed="81"/>
            <rFont val="ＭＳ Ｐゴシック"/>
            <family val="3"/>
            <charset val="128"/>
          </rPr>
          <t xml:space="preserve">※上記の二種類シートの選手番号(整理番号)入力欄に入力する番号になります
</t>
        </r>
      </text>
    </comment>
    <comment ref="D1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選手本人または県カヌー協会からご確認ください。
（22A-は愛知県選手を表します。会員カードには、2200-と表記されています）
不明な場合には「申請中」と入力（記入）してもらって結構です。</t>
        </r>
      </text>
    </comment>
    <comment ref="H1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男　　女
</t>
        </r>
      </text>
    </comment>
    <comment ref="N1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シングル・・・</t>
        </r>
        <r>
          <rPr>
            <sz val="9"/>
            <color indexed="81"/>
            <rFont val="ＭＳ Ｐゴシック"/>
            <family val="3"/>
            <charset val="128"/>
          </rPr>
          <t>出場種目欄に</t>
        </r>
        <r>
          <rPr>
            <b/>
            <sz val="9"/>
            <color indexed="81"/>
            <rFont val="ＭＳ Ｐゴシック"/>
            <family val="3"/>
            <charset val="128"/>
          </rPr>
          <t>「○」　　　　　　ペア/フォア・・・組ごとに「①」「②」「③」
　</t>
        </r>
        <r>
          <rPr>
            <sz val="9"/>
            <color indexed="81"/>
            <rFont val="ＭＳ Ｐゴシック"/>
            <family val="3"/>
            <charset val="128"/>
          </rPr>
          <t>※例えば、Ｋ２において、</t>
        </r>
        <r>
          <rPr>
            <u/>
            <sz val="9"/>
            <color indexed="81"/>
            <rFont val="ＭＳ Ｐゴシック"/>
            <family val="3"/>
            <charset val="128"/>
          </rPr>
          <t>選手Ａと選手Ｂ</t>
        </r>
        <r>
          <rPr>
            <sz val="9"/>
            <color indexed="81"/>
            <rFont val="ＭＳ Ｐゴシック"/>
            <family val="3"/>
            <charset val="128"/>
          </rPr>
          <t>が、</t>
        </r>
        <r>
          <rPr>
            <u/>
            <sz val="9"/>
            <color indexed="81"/>
            <rFont val="ＭＳ Ｐゴシック"/>
            <family val="3"/>
            <charset val="128"/>
          </rPr>
          <t>選手Ｃと選手Ｄ</t>
        </r>
        <r>
          <rPr>
            <sz val="9"/>
            <color indexed="81"/>
            <rFont val="ＭＳ Ｐゴシック"/>
            <family val="3"/>
            <charset val="128"/>
          </rPr>
          <t>がそれぞれペアを組む　
　　とき、ＡとＢのＫ２欄は</t>
        </r>
        <r>
          <rPr>
            <u/>
            <sz val="9"/>
            <color indexed="81"/>
            <rFont val="ＭＳ Ｐゴシック"/>
            <family val="3"/>
            <charset val="128"/>
          </rPr>
          <t>ともに「①」</t>
        </r>
        <r>
          <rPr>
            <sz val="9"/>
            <color indexed="81"/>
            <rFont val="ＭＳ Ｐゴシック"/>
            <family val="3"/>
            <charset val="128"/>
          </rPr>
          <t>と、ＣとＤのＫ２欄には</t>
        </r>
        <r>
          <rPr>
            <u/>
            <sz val="9"/>
            <color indexed="81"/>
            <rFont val="ＭＳ Ｐゴシック"/>
            <family val="3"/>
            <charset val="128"/>
          </rPr>
          <t>ともに「②」</t>
        </r>
        <r>
          <rPr>
            <sz val="9"/>
            <color indexed="81"/>
            <rFont val="ＭＳ Ｐゴシック"/>
            <family val="3"/>
            <charset val="128"/>
          </rPr>
          <t>と入力する
　※女子カナディアン選手がいる場合は、当面は男子カナディアン選手と同じ欄に入力する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番号入力
１　　県総体
２　　県カヌー選手権
３　　県新人</t>
        </r>
      </text>
    </comment>
    <comment ref="B4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人数入力</t>
        </r>
      </text>
    </comment>
    <comment ref="B4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人数入力</t>
        </r>
      </text>
    </comment>
    <comment ref="B4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月/日を入力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T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申込時に
　①一覧表
　②個表（切り分けて）
　を提出する。　</t>
        </r>
      </text>
    </comment>
  </commentList>
</comments>
</file>

<file path=xl/sharedStrings.xml><?xml version="1.0" encoding="utf-8"?>
<sst xmlns="http://schemas.openxmlformats.org/spreadsheetml/2006/main" count="225" uniqueCount="135">
  <si>
    <t>学校名</t>
    <rPh sb="0" eb="2">
      <t>ガッコウ</t>
    </rPh>
    <rPh sb="2" eb="3">
      <t>メイ</t>
    </rPh>
    <phoneticPr fontId="3"/>
  </si>
  <si>
    <t>高等学校</t>
    <rPh sb="0" eb="2">
      <t>コウトウ</t>
    </rPh>
    <rPh sb="2" eb="4">
      <t>ガッコウ</t>
    </rPh>
    <phoneticPr fontId="3"/>
  </si>
  <si>
    <t>引率者</t>
    <rPh sb="0" eb="3">
      <t>インソツシャ</t>
    </rPh>
    <phoneticPr fontId="3"/>
  </si>
  <si>
    <t>校長名</t>
    <rPh sb="0" eb="2">
      <t>コウチョウ</t>
    </rPh>
    <rPh sb="2" eb="3">
      <t>メイ</t>
    </rPh>
    <phoneticPr fontId="3"/>
  </si>
  <si>
    <t>学校別在籍部員名簿</t>
    <rPh sb="0" eb="2">
      <t>ガッコウ</t>
    </rPh>
    <rPh sb="2" eb="3">
      <t>ベツ</t>
    </rPh>
    <rPh sb="3" eb="5">
      <t>ザイセキ</t>
    </rPh>
    <rPh sb="5" eb="7">
      <t>ブイン</t>
    </rPh>
    <rPh sb="7" eb="9">
      <t>メイボ</t>
    </rPh>
    <phoneticPr fontId="3"/>
  </si>
  <si>
    <t>整理
番号</t>
    <rPh sb="0" eb="2">
      <t>セイリ</t>
    </rPh>
    <rPh sb="3" eb="5">
      <t>バンゴウ</t>
    </rPh>
    <phoneticPr fontId="3"/>
  </si>
  <si>
    <t>連盟登録番号</t>
    <rPh sb="0" eb="2">
      <t>レンメイ</t>
    </rPh>
    <rPh sb="2" eb="4">
      <t>トウロク</t>
    </rPh>
    <rPh sb="4" eb="6">
      <t>バンゴウ</t>
    </rPh>
    <phoneticPr fontId="3"/>
  </si>
  <si>
    <t>氏　　　名</t>
    <rPh sb="0" eb="1">
      <t>シ</t>
    </rPh>
    <rPh sb="4" eb="5">
      <t>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</si>
  <si>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</si>
  <si>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</si>
  <si>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</si>
  <si>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出場種目</t>
    <rPh sb="0" eb="2">
      <t>シュツジョウ</t>
    </rPh>
    <rPh sb="2" eb="4">
      <t>シュモク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</si>
  <si>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</si>
  <si>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</si>
  <si>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</si>
  <si>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K1</t>
    <phoneticPr fontId="3"/>
  </si>
  <si>
    <t>K2</t>
  </si>
  <si>
    <t>K4</t>
  </si>
  <si>
    <t>WK1</t>
    <phoneticPr fontId="3"/>
  </si>
  <si>
    <t>WK2</t>
  </si>
  <si>
    <t>WK4</t>
    <phoneticPr fontId="3"/>
  </si>
  <si>
    <t>C1</t>
    <phoneticPr fontId="3"/>
  </si>
  <si>
    <t>C2</t>
    <phoneticPr fontId="3"/>
  </si>
  <si>
    <t>C4</t>
    <phoneticPr fontId="3"/>
  </si>
  <si>
    <t>-</t>
    <phoneticPr fontId="3"/>
  </si>
  <si>
    <t>-</t>
    <phoneticPr fontId="3"/>
  </si>
  <si>
    <t>大会名</t>
    <rPh sb="0" eb="2">
      <t>タイカイ</t>
    </rPh>
    <rPh sb="2" eb="3">
      <t>メイ</t>
    </rPh>
    <phoneticPr fontId="3"/>
  </si>
  <si>
    <t>愛知県高等学校</t>
    <rPh sb="0" eb="3">
      <t>アイチケン</t>
    </rPh>
    <rPh sb="3" eb="5">
      <t>コウトウ</t>
    </rPh>
    <rPh sb="5" eb="7">
      <t>ガッコウ</t>
    </rPh>
    <phoneticPr fontId="3"/>
  </si>
  <si>
    <t>大会参加申込</t>
    <rPh sb="0" eb="2">
      <t>タイカイ</t>
    </rPh>
    <rPh sb="2" eb="4">
      <t>サンカ</t>
    </rPh>
    <rPh sb="4" eb="6">
      <t>モウシコミ</t>
    </rPh>
    <phoneticPr fontId="3"/>
  </si>
  <si>
    <t>男女別</t>
    <rPh sb="0" eb="2">
      <t>ダンジョ</t>
    </rPh>
    <rPh sb="2" eb="3">
      <t>ベツ</t>
    </rPh>
    <phoneticPr fontId="3"/>
  </si>
  <si>
    <t>種　　目</t>
    <rPh sb="0" eb="1">
      <t>タネ</t>
    </rPh>
    <rPh sb="3" eb="4">
      <t>メ</t>
    </rPh>
    <phoneticPr fontId="3"/>
  </si>
  <si>
    <t>カ　ヌ　ー　競　技</t>
    <rPh sb="6" eb="7">
      <t>セリ</t>
    </rPh>
    <rPh sb="8" eb="9">
      <t>ワザ</t>
    </rPh>
    <phoneticPr fontId="3"/>
  </si>
  <si>
    <t>受付番号</t>
    <rPh sb="0" eb="2">
      <t>ウケツケ</t>
    </rPh>
    <rPh sb="2" eb="4">
      <t>バンゴウ</t>
    </rPh>
    <phoneticPr fontId="3"/>
  </si>
  <si>
    <t>区　　分</t>
    <rPh sb="0" eb="1">
      <t>ク</t>
    </rPh>
    <rPh sb="3" eb="4">
      <t>ブン</t>
    </rPh>
    <phoneticPr fontId="3"/>
  </si>
  <si>
    <t>県</t>
    <rPh sb="0" eb="1">
      <t>ケン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</si>
  <si>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</si>
  <si>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参加者氏名（選手名簿）</t>
    <rPh sb="0" eb="3">
      <t>サンカシャ</t>
    </rPh>
    <rPh sb="3" eb="5">
      <t>シメイ</t>
    </rPh>
    <rPh sb="6" eb="8">
      <t>センシュ</t>
    </rPh>
    <rPh sb="8" eb="10">
      <t>メイボ</t>
    </rPh>
    <phoneticPr fontId="3"/>
  </si>
  <si>
    <t>連盟登録
番号</t>
    <rPh sb="0" eb="2">
      <t>レンメイ</t>
    </rPh>
    <rPh sb="2" eb="4">
      <t>トウロク</t>
    </rPh>
    <rPh sb="5" eb="7">
      <t>バンゴウ</t>
    </rPh>
    <phoneticPr fontId="3"/>
  </si>
  <si>
    <t>出　場　種　目</t>
    <rPh sb="0" eb="1">
      <t>デ</t>
    </rPh>
    <rPh sb="2" eb="3">
      <t>バ</t>
    </rPh>
    <rPh sb="4" eb="5">
      <t>タネ</t>
    </rPh>
    <rPh sb="6" eb="7">
      <t>メ</t>
    </rPh>
    <phoneticPr fontId="3"/>
  </si>
  <si>
    <t>Ｋ１</t>
    <phoneticPr fontId="3"/>
  </si>
  <si>
    <t>Ｋ２</t>
    <phoneticPr fontId="3"/>
  </si>
  <si>
    <t>Ｋ４</t>
    <phoneticPr fontId="3"/>
  </si>
  <si>
    <t>WＫ１</t>
    <phoneticPr fontId="3"/>
  </si>
  <si>
    <t>WＫ２</t>
    <phoneticPr fontId="3"/>
  </si>
  <si>
    <t>WＫ４</t>
    <phoneticPr fontId="3"/>
  </si>
  <si>
    <t>Ｃ１</t>
    <phoneticPr fontId="3"/>
  </si>
  <si>
    <t>Ｃ２</t>
    <phoneticPr fontId="3"/>
  </si>
  <si>
    <t>Ｃ４</t>
    <phoneticPr fontId="3"/>
  </si>
  <si>
    <t>選手番号</t>
    <rPh sb="0" eb="2">
      <t>センシュ</t>
    </rPh>
    <rPh sb="2" eb="4">
      <t>バンゴウ</t>
    </rPh>
    <phoneticPr fontId="3"/>
  </si>
  <si>
    <t>上記の者は本校の生徒であり、大会に出場することを認め、</t>
    <rPh sb="0" eb="2">
      <t>ジョウキノ</t>
    </rPh>
    <rPh sb="5" eb="7">
      <t>ホンコウ</t>
    </rPh>
    <rPh sb="8" eb="10">
      <t>セイト</t>
    </rPh>
    <rPh sb="14" eb="16">
      <t>タイカイ</t>
    </rPh>
    <rPh sb="17" eb="19">
      <t>シュツジョウ</t>
    </rPh>
    <rPh sb="24" eb="25">
      <t>ミト</t>
    </rPh>
    <phoneticPr fontId="3"/>
  </si>
  <si>
    <t>競技会参加人数内訳　</t>
    <rPh sb="0" eb="3">
      <t>キョウギカイ</t>
    </rPh>
    <rPh sb="3" eb="5">
      <t>サンカ</t>
    </rPh>
    <rPh sb="5" eb="7">
      <t>ニンズウ</t>
    </rPh>
    <rPh sb="7" eb="9">
      <t>ウチワケ</t>
    </rPh>
    <phoneticPr fontId="3"/>
  </si>
  <si>
    <t>男子数</t>
    <rPh sb="0" eb="2">
      <t>ダンシ</t>
    </rPh>
    <rPh sb="2" eb="3">
      <t>カズ</t>
    </rPh>
    <phoneticPr fontId="3"/>
  </si>
  <si>
    <t>男子</t>
    <rPh sb="0" eb="2">
      <t>ダンシ</t>
    </rPh>
    <phoneticPr fontId="3"/>
  </si>
  <si>
    <t>名</t>
    <rPh sb="0" eb="1">
      <t>メイ</t>
    </rPh>
    <phoneticPr fontId="3"/>
  </si>
  <si>
    <t>女子数</t>
    <rPh sb="0" eb="2">
      <t>ジョシ</t>
    </rPh>
    <rPh sb="2" eb="3">
      <t>スウ</t>
    </rPh>
    <phoneticPr fontId="3"/>
  </si>
  <si>
    <t>円</t>
    <rPh sb="0" eb="1">
      <t>エン</t>
    </rPh>
    <phoneticPr fontId="3"/>
  </si>
  <si>
    <t>を添えて申し込みます。</t>
    <rPh sb="1" eb="2">
      <t>ソ</t>
    </rPh>
    <rPh sb="4" eb="5">
      <t>モウ</t>
    </rPh>
    <rPh sb="6" eb="7">
      <t>コ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</si>
  <si>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</si>
  <si>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</si>
  <si>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学校長名</t>
    <rPh sb="0" eb="1">
      <t>ガク</t>
    </rPh>
    <phoneticPr fontId="3"/>
  </si>
  <si>
    <t>愛知県高等学校体育連盟　殿</t>
    <rPh sb="0" eb="3">
      <t>アイチケン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2" eb="13">
      <t>トノ</t>
    </rPh>
    <phoneticPr fontId="3"/>
  </si>
  <si>
    <t>受付年月日</t>
    <rPh sb="0" eb="2">
      <t>ウケツケ</t>
    </rPh>
    <rPh sb="2" eb="5">
      <t>ネンガッピ</t>
    </rPh>
    <phoneticPr fontId="3"/>
  </si>
  <si>
    <t xml:space="preserve">　　　　月　　　　日 </t>
    <rPh sb="4" eb="5">
      <t>ガツ</t>
    </rPh>
    <rPh sb="9" eb="10">
      <t>ニチ</t>
    </rPh>
    <phoneticPr fontId="3"/>
  </si>
  <si>
    <t>取扱者</t>
    <rPh sb="0" eb="2">
      <t>トリアツカイ</t>
    </rPh>
    <rPh sb="2" eb="3">
      <t>シャ</t>
    </rPh>
    <phoneticPr fontId="3"/>
  </si>
  <si>
    <t>種目</t>
  </si>
  <si>
    <t>種目</t>
    <rPh sb="0" eb="2">
      <t>シュモク</t>
    </rPh>
    <phoneticPr fontId="3"/>
  </si>
  <si>
    <t>シングル種目</t>
    <rPh sb="4" eb="6">
      <t>シュモク</t>
    </rPh>
    <phoneticPr fontId="3"/>
  </si>
  <si>
    <t>ペア種目</t>
    <rPh sb="2" eb="4">
      <t>シュモク</t>
    </rPh>
    <phoneticPr fontId="3"/>
  </si>
  <si>
    <t>ＷＫ１</t>
    <phoneticPr fontId="3"/>
  </si>
  <si>
    <t>Ｋ２</t>
    <phoneticPr fontId="3"/>
  </si>
  <si>
    <t>Ｃ２</t>
    <phoneticPr fontId="3"/>
  </si>
  <si>
    <t>ＷＫ２</t>
    <phoneticPr fontId="3"/>
  </si>
  <si>
    <t>Ｋ４</t>
    <phoneticPr fontId="3"/>
  </si>
  <si>
    <t>Ｃ４</t>
    <phoneticPr fontId="3"/>
  </si>
  <si>
    <t>ＷＫ４</t>
    <phoneticPr fontId="3"/>
  </si>
  <si>
    <t>フォア種目</t>
    <rPh sb="3" eb="5">
      <t>シュモク</t>
    </rPh>
    <phoneticPr fontId="3"/>
  </si>
  <si>
    <t>分担金</t>
    <rPh sb="0" eb="3">
      <t>ブンタンキン</t>
    </rPh>
    <phoneticPr fontId="3"/>
  </si>
  <si>
    <t>-</t>
    <phoneticPr fontId="3"/>
  </si>
  <si>
    <t>例１</t>
    <rPh sb="0" eb="1">
      <t>レイ</t>
    </rPh>
    <phoneticPr fontId="3"/>
  </si>
  <si>
    <t>例２</t>
    <rPh sb="0" eb="1">
      <t>レイ</t>
    </rPh>
    <phoneticPr fontId="3"/>
  </si>
  <si>
    <t>例３</t>
    <rPh sb="0" eb="1">
      <t>レイ</t>
    </rPh>
    <phoneticPr fontId="3"/>
  </si>
  <si>
    <t>例４</t>
    <rPh sb="0" eb="1">
      <t>レイ</t>
    </rPh>
    <phoneticPr fontId="3"/>
  </si>
  <si>
    <t>-</t>
    <phoneticPr fontId="3"/>
  </si>
  <si>
    <t>選手名</t>
    <rPh sb="0" eb="3">
      <t>センシュメイ</t>
    </rPh>
    <phoneticPr fontId="3"/>
  </si>
  <si>
    <t>←漢字３字以内で</t>
    <rPh sb="1" eb="3">
      <t>カンジ</t>
    </rPh>
    <rPh sb="4" eb="5">
      <t>ジ</t>
    </rPh>
    <rPh sb="5" eb="7">
      <t>イナイ</t>
    </rPh>
    <phoneticPr fontId="3"/>
  </si>
  <si>
    <t>(校名略称）</t>
    <rPh sb="1" eb="3">
      <t>コウメイ</t>
    </rPh>
    <rPh sb="3" eb="5">
      <t>リャクショウ</t>
    </rPh>
    <phoneticPr fontId="3"/>
  </si>
  <si>
    <t>先生</t>
    <rPh sb="0" eb="2">
      <t>センセイ</t>
    </rPh>
    <phoneticPr fontId="3"/>
  </si>
  <si>
    <t>校長</t>
    <rPh sb="0" eb="2">
      <t>コウチョウ</t>
    </rPh>
    <phoneticPr fontId="3"/>
  </si>
  <si>
    <t>①</t>
    <phoneticPr fontId="3"/>
  </si>
  <si>
    <t>※入力は白塗りの部分だけで結構です。</t>
    <rPh sb="1" eb="3">
      <t>ニュウリョク</t>
    </rPh>
    <rPh sb="4" eb="6">
      <t>シロヌ</t>
    </rPh>
    <rPh sb="8" eb="10">
      <t>ブブン</t>
    </rPh>
    <rPh sb="13" eb="15">
      <t>ケッコウ</t>
    </rPh>
    <phoneticPr fontId="3"/>
  </si>
  <si>
    <t>■手書きで作成する場合</t>
    <rPh sb="1" eb="3">
      <t>テガ</t>
    </rPh>
    <rPh sb="5" eb="7">
      <t>サクセイ</t>
    </rPh>
    <rPh sb="9" eb="11">
      <t>バアイ</t>
    </rPh>
    <phoneticPr fontId="3"/>
  </si>
  <si>
    <t>②</t>
    <phoneticPr fontId="3"/>
  </si>
  <si>
    <t>■エクセルで作成する場合</t>
    <rPh sb="6" eb="8">
      <t>サクセイ</t>
    </rPh>
    <rPh sb="10" eb="12">
      <t>バアイ</t>
    </rPh>
    <phoneticPr fontId="3"/>
  </si>
  <si>
    <t>③</t>
    <phoneticPr fontId="3"/>
  </si>
  <si>
    <t>学校名(略称）</t>
    <rPh sb="0" eb="2">
      <t>ガッコウ</t>
    </rPh>
    <rPh sb="2" eb="3">
      <t>メイ</t>
    </rPh>
    <rPh sb="4" eb="6">
      <t>リャクショウ</t>
    </rPh>
    <phoneticPr fontId="3"/>
  </si>
  <si>
    <t>※種目略称・・・Ｋ（男子カヤック）、ＷＫ（女子カヤック）、Ｃ(男子カナディアン）で、その後の数字は１（シングル）、２(ペア）、４(フォア）を表します。</t>
    <rPh sb="1" eb="3">
      <t>シュモク</t>
    </rPh>
    <rPh sb="3" eb="4">
      <t>リャク</t>
    </rPh>
    <rPh sb="4" eb="5">
      <t>ショウ</t>
    </rPh>
    <rPh sb="10" eb="12">
      <t>ダンシ</t>
    </rPh>
    <rPh sb="21" eb="23">
      <t>ジョシ</t>
    </rPh>
    <rPh sb="31" eb="33">
      <t>ダンシ</t>
    </rPh>
    <rPh sb="44" eb="45">
      <t>アト</t>
    </rPh>
    <rPh sb="46" eb="48">
      <t>スウジ</t>
    </rPh>
    <rPh sb="70" eb="71">
      <t>アラワ</t>
    </rPh>
    <phoneticPr fontId="3"/>
  </si>
  <si>
    <t>※「入力シート」の整理番号を入力すれば、データが反映されます。</t>
    <rPh sb="2" eb="4">
      <t>ニュウリョク</t>
    </rPh>
    <rPh sb="9" eb="11">
      <t>セイリ</t>
    </rPh>
    <rPh sb="11" eb="13">
      <t>バンゴウ</t>
    </rPh>
    <rPh sb="14" eb="16">
      <t>ニュウリョク</t>
    </rPh>
    <rPh sb="24" eb="26">
      <t>ハンエイ</t>
    </rPh>
    <phoneticPr fontId="3"/>
  </si>
  <si>
    <t>「大会参加申込書」に「職印」を押印する。</t>
    <rPh sb="11" eb="13">
      <t>ショクイン</t>
    </rPh>
    <rPh sb="15" eb="17">
      <t>オウイン</t>
    </rPh>
    <phoneticPr fontId="3"/>
  </si>
  <si>
    <t>④</t>
    <phoneticPr fontId="3"/>
  </si>
  <si>
    <t>大会種目別参加者個票/一覧表</t>
    <rPh sb="0" eb="2">
      <t>タイカイ</t>
    </rPh>
    <rPh sb="2" eb="5">
      <t>シュモクベツ</t>
    </rPh>
    <rPh sb="5" eb="7">
      <t>サンカ</t>
    </rPh>
    <rPh sb="7" eb="8">
      <t>シャ</t>
    </rPh>
    <rPh sb="8" eb="9">
      <t>コ</t>
    </rPh>
    <rPh sb="9" eb="10">
      <t>ヒョウ</t>
    </rPh>
    <rPh sb="11" eb="13">
      <t>イチラン</t>
    </rPh>
    <rPh sb="13" eb="14">
      <t>ヒョウ</t>
    </rPh>
    <phoneticPr fontId="3"/>
  </si>
  <si>
    <r>
      <t>「</t>
    </r>
    <r>
      <rPr>
        <sz val="11"/>
        <color indexed="10"/>
        <rFont val="ＭＳ Ｐゴシック"/>
        <family val="3"/>
        <charset val="128"/>
      </rPr>
      <t>大会参加申込書</t>
    </r>
    <r>
      <rPr>
        <sz val="11"/>
        <rFont val="ＭＳ Ｐゴシック"/>
        <family val="3"/>
        <charset val="128"/>
      </rPr>
      <t>」と「</t>
    </r>
    <r>
      <rPr>
        <sz val="11"/>
        <color indexed="10"/>
        <rFont val="ＭＳ Ｐゴシック"/>
        <family val="3"/>
        <charset val="128"/>
      </rPr>
      <t>種目別個票・一覧表</t>
    </r>
    <r>
      <rPr>
        <sz val="11"/>
        <rFont val="ＭＳ Ｐゴシック"/>
        <family val="3"/>
        <charset val="128"/>
      </rPr>
      <t>」をプリントアウトする。</t>
    </r>
    <rPh sb="1" eb="3">
      <t>タイカイ</t>
    </rPh>
    <rPh sb="3" eb="5">
      <t>サンカ</t>
    </rPh>
    <rPh sb="5" eb="7">
      <t>モウシコミ</t>
    </rPh>
    <rPh sb="7" eb="8">
      <t>ショ</t>
    </rPh>
    <rPh sb="11" eb="14">
      <t>シュモクベツ</t>
    </rPh>
    <rPh sb="14" eb="15">
      <t>コ</t>
    </rPh>
    <rPh sb="15" eb="16">
      <t>ヒョウ</t>
    </rPh>
    <rPh sb="17" eb="19">
      <t>イチラン</t>
    </rPh>
    <rPh sb="19" eb="20">
      <t>ヒョウ</t>
    </rPh>
    <phoneticPr fontId="3"/>
  </si>
  <si>
    <t>「DATA入力」シートにある、記入上の注意を参照して、必要事項を書き込む。</t>
    <rPh sb="5" eb="7">
      <t>ニュウリョク</t>
    </rPh>
    <rPh sb="15" eb="17">
      <t>キニュウ</t>
    </rPh>
    <rPh sb="17" eb="18">
      <t>ジョウ</t>
    </rPh>
    <rPh sb="19" eb="21">
      <t>チュウイ</t>
    </rPh>
    <rPh sb="22" eb="24">
      <t>サンショウ</t>
    </rPh>
    <rPh sb="27" eb="29">
      <t>ヒツヨウ</t>
    </rPh>
    <rPh sb="29" eb="31">
      <t>ジコウ</t>
    </rPh>
    <rPh sb="32" eb="33">
      <t>カ</t>
    </rPh>
    <rPh sb="34" eb="35">
      <t>コ</t>
    </rPh>
    <phoneticPr fontId="3"/>
  </si>
  <si>
    <t>！</t>
    <phoneticPr fontId="3"/>
  </si>
  <si>
    <t>⑤</t>
    <phoneticPr fontId="3"/>
  </si>
  <si>
    <t>分担金（１人につき７００円）を添えてこれらを提出する。</t>
    <rPh sb="0" eb="3">
      <t>ブンタンキン</t>
    </rPh>
    <rPh sb="4" eb="6">
      <t>ヒトリ</t>
    </rPh>
    <rPh sb="12" eb="13">
      <t>エン</t>
    </rPh>
    <rPh sb="15" eb="16">
      <t>ソ</t>
    </rPh>
    <rPh sb="22" eb="24">
      <t>テイシュツ</t>
    </rPh>
    <phoneticPr fontId="3"/>
  </si>
  <si>
    <t>canoe-aichi</t>
    <phoneticPr fontId="3"/>
  </si>
  <si>
    <t>pw:</t>
    <phoneticPr fontId="3"/>
  </si>
  <si>
    <r>
      <t>「</t>
    </r>
    <r>
      <rPr>
        <sz val="11"/>
        <color indexed="10"/>
        <rFont val="ＭＳ Ｐゴシック"/>
        <family val="3"/>
        <charset val="128"/>
      </rPr>
      <t>大会参加申込書</t>
    </r>
    <r>
      <rPr>
        <sz val="11"/>
        <rFont val="ＭＳ Ｐゴシック"/>
        <family val="3"/>
        <charset val="128"/>
      </rPr>
      <t>」の</t>
    </r>
    <r>
      <rPr>
        <b/>
        <sz val="11"/>
        <color indexed="11"/>
        <rFont val="ＭＳ Ｐゴシック"/>
        <family val="3"/>
        <charset val="128"/>
      </rPr>
      <t>Ｂ列</t>
    </r>
    <r>
      <rPr>
        <sz val="11"/>
        <rFont val="ＭＳ Ｐゴシック"/>
        <family val="3"/>
        <charset val="128"/>
      </rPr>
      <t>に入力後、１部をプリントアウトし、「</t>
    </r>
    <r>
      <rPr>
        <sz val="11"/>
        <color indexed="10"/>
        <rFont val="ＭＳ Ｐゴシック"/>
        <family val="3"/>
        <charset val="128"/>
      </rPr>
      <t>職印</t>
    </r>
    <r>
      <rPr>
        <sz val="11"/>
        <rFont val="ＭＳ Ｐゴシック"/>
        <family val="3"/>
        <charset val="128"/>
      </rPr>
      <t>」を押印する。</t>
    </r>
    <rPh sb="1" eb="3">
      <t>タイカイ</t>
    </rPh>
    <rPh sb="3" eb="5">
      <t>サンカ</t>
    </rPh>
    <rPh sb="5" eb="7">
      <t>モウシコミ</t>
    </rPh>
    <rPh sb="7" eb="8">
      <t>ショ</t>
    </rPh>
    <rPh sb="11" eb="12">
      <t>レツ</t>
    </rPh>
    <rPh sb="13" eb="15">
      <t>ニュウリョク</t>
    </rPh>
    <phoneticPr fontId="3"/>
  </si>
  <si>
    <r>
      <t>「</t>
    </r>
    <r>
      <rPr>
        <sz val="11"/>
        <color indexed="10"/>
        <rFont val="ＭＳ Ｐゴシック"/>
        <family val="3"/>
        <charset val="128"/>
      </rPr>
      <t>ＤＡＴＡ入力</t>
    </r>
    <r>
      <rPr>
        <sz val="11"/>
        <rFont val="ＭＳ Ｐゴシック"/>
        <family val="3"/>
        <charset val="128"/>
      </rPr>
      <t>」シートに必要事項を入力する。</t>
    </r>
    <rPh sb="5" eb="7">
      <t>ニュウリョク</t>
    </rPh>
    <rPh sb="12" eb="14">
      <t>ヒツヨウ</t>
    </rPh>
    <rPh sb="14" eb="16">
      <t>ジコウ</t>
    </rPh>
    <rPh sb="17" eb="19">
      <t>ニュウリョク</t>
    </rPh>
    <phoneticPr fontId="3"/>
  </si>
  <si>
    <r>
      <t>「</t>
    </r>
    <r>
      <rPr>
        <sz val="11"/>
        <color indexed="10"/>
        <rFont val="ＭＳ Ｐゴシック"/>
        <family val="3"/>
        <charset val="128"/>
      </rPr>
      <t>種目別個票・一覧表</t>
    </r>
    <r>
      <rPr>
        <sz val="11"/>
        <rFont val="ＭＳ Ｐゴシック"/>
        <family val="3"/>
        <charset val="128"/>
      </rPr>
      <t>」の</t>
    </r>
    <r>
      <rPr>
        <b/>
        <sz val="11"/>
        <color indexed="11"/>
        <rFont val="ＭＳ Ｐゴシック"/>
        <family val="3"/>
        <charset val="128"/>
      </rPr>
      <t>Ｂ～Ｇ列</t>
    </r>
    <r>
      <rPr>
        <sz val="11"/>
        <rFont val="ＭＳ Ｐゴシック"/>
        <family val="3"/>
        <charset val="128"/>
      </rPr>
      <t>に入力後、２部をプリントアウトする。</t>
    </r>
    <rPh sb="1" eb="4">
      <t>シュモクベツ</t>
    </rPh>
    <rPh sb="4" eb="5">
      <t>コ</t>
    </rPh>
    <rPh sb="5" eb="6">
      <t>ヒョウ</t>
    </rPh>
    <rPh sb="7" eb="9">
      <t>イチラン</t>
    </rPh>
    <rPh sb="9" eb="10">
      <t>ヒョウ</t>
    </rPh>
    <rPh sb="15" eb="16">
      <t>レツ</t>
    </rPh>
    <rPh sb="17" eb="19">
      <t>ニュウリョク</t>
    </rPh>
    <phoneticPr fontId="3"/>
  </si>
  <si>
    <t>「種目別個票・一覧表」の記入が済んだら、これをコピーする。</t>
    <rPh sb="5" eb="6">
      <t>ヒョウ</t>
    </rPh>
    <rPh sb="7" eb="9">
      <t>イチラン</t>
    </rPh>
    <rPh sb="9" eb="10">
      <t>ヒョウ</t>
    </rPh>
    <rPh sb="12" eb="14">
      <t>キニュウ</t>
    </rPh>
    <rPh sb="15" eb="16">
      <t>ス</t>
    </rPh>
    <phoneticPr fontId="3"/>
  </si>
  <si>
    <t>④</t>
    <phoneticPr fontId="3"/>
  </si>
  <si>
    <t>①</t>
    <phoneticPr fontId="3"/>
  </si>
  <si>
    <t>加納　冬樹</t>
    <phoneticPr fontId="3"/>
  </si>
  <si>
    <t>男</t>
    <phoneticPr fontId="3"/>
  </si>
  <si>
    <t>○</t>
    <phoneticPr fontId="3"/>
  </si>
  <si>
    <t>②</t>
    <phoneticPr fontId="3"/>
  </si>
  <si>
    <t>総　　合　　体　　育</t>
    <rPh sb="0" eb="1">
      <t>フサ</t>
    </rPh>
    <rPh sb="3" eb="4">
      <t>ゴウ</t>
    </rPh>
    <rPh sb="6" eb="7">
      <t>カラダ</t>
    </rPh>
    <rPh sb="9" eb="10">
      <t>イク</t>
    </rPh>
    <phoneticPr fontId="3"/>
  </si>
  <si>
    <t>カ　ヌ　ー　選　手　権</t>
    <rPh sb="6" eb="7">
      <t>セン</t>
    </rPh>
    <rPh sb="8" eb="9">
      <t>テ</t>
    </rPh>
    <rPh sb="10" eb="11">
      <t>ケン</t>
    </rPh>
    <phoneticPr fontId="3"/>
  </si>
  <si>
    <t>新　人　体　育</t>
    <rPh sb="0" eb="1">
      <t>シン</t>
    </rPh>
    <rPh sb="2" eb="3">
      <t>ジン</t>
    </rPh>
    <rPh sb="4" eb="5">
      <t>カラダ</t>
    </rPh>
    <rPh sb="6" eb="7">
      <t>イク</t>
    </rPh>
    <phoneticPr fontId="3"/>
  </si>
  <si>
    <t>男子・女子</t>
    <rPh sb="3" eb="5">
      <t>ジョシ</t>
    </rPh>
    <phoneticPr fontId="3"/>
  </si>
  <si>
    <t>男子のみ</t>
    <rPh sb="0" eb="2">
      <t>ダンシ</t>
    </rPh>
    <phoneticPr fontId="3"/>
  </si>
  <si>
    <t>女子のみ</t>
    <rPh sb="0" eb="2">
      <t>ジョシ</t>
    </rPh>
    <phoneticPr fontId="3"/>
  </si>
  <si>
    <t>日付</t>
    <phoneticPr fontId="3"/>
  </si>
  <si>
    <t>愛知　春彦</t>
    <phoneticPr fontId="3"/>
  </si>
  <si>
    <t>三好　夏男</t>
    <phoneticPr fontId="3"/>
  </si>
  <si>
    <t>池野　秋治</t>
    <phoneticPr fontId="3"/>
  </si>
  <si>
    <t>Ｋ１</t>
  </si>
  <si>
    <t>Ｃ１</t>
  </si>
  <si>
    <t>ＷＫ１</t>
  </si>
  <si>
    <t>まずはダウンロードし、元のデータに上書きされないようご注意ください。</t>
    <rPh sb="11" eb="12">
      <t>モト</t>
    </rPh>
    <rPh sb="12" eb="13">
      <t>テモト</t>
    </rPh>
    <rPh sb="17" eb="19">
      <t>ウワガ</t>
    </rPh>
    <rPh sb="27" eb="29">
      <t>チュウイ</t>
    </rPh>
    <phoneticPr fontId="3"/>
  </si>
  <si>
    <t>西暦年を入力</t>
    <rPh sb="0" eb="2">
      <t>セイレキ</t>
    </rPh>
    <rPh sb="2" eb="3">
      <t>ネン</t>
    </rPh>
    <rPh sb="4" eb="6">
      <t>ニュウリョク</t>
    </rPh>
    <phoneticPr fontId="3"/>
  </si>
  <si>
    <t>※1部は一覧表として、もう１部は点線に沿って切り分け個票として提出する。</t>
    <phoneticPr fontId="3"/>
  </si>
  <si>
    <t>※</t>
    <phoneticPr fontId="3"/>
  </si>
  <si>
    <t>この書類の提出をもって校長の承認を得たものとする。</t>
    <rPh sb="2" eb="4">
      <t>ショルイ</t>
    </rPh>
    <rPh sb="5" eb="7">
      <t>テイシュツ</t>
    </rPh>
    <rPh sb="11" eb="13">
      <t>コウチョウ</t>
    </rPh>
    <rPh sb="14" eb="16">
      <t>ショウニン</t>
    </rPh>
    <rPh sb="17" eb="1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</si>
</sst>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[$-411]ggge&quot;年&quot;m&quot;月&quot;d&quot;日&quot;;@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color indexed="5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60"/>
      <name val="ＭＳ Ｐ明朝"/>
      <family val="1"/>
      <charset val="128"/>
    </font>
    <font>
      <sz val="11"/>
      <name val="AR P楷書体M"/>
      <family val="3"/>
      <charset val="128"/>
    </font>
    <font>
      <sz val="16"/>
      <name val="AR P楷書体M"/>
      <family val="3"/>
      <charset val="128"/>
    </font>
    <font>
      <sz val="12"/>
      <name val="AR P楷書体M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AR P楷書体M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/>
      <diagonal/>
    </border>
    <border>
      <left style="thin">
        <color indexed="53"/>
      </left>
      <right/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hair">
        <color indexed="53"/>
      </left>
      <right style="hair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53"/>
      </top>
      <bottom/>
      <diagonal/>
    </border>
    <border>
      <left/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>
      <alignment vertical="center"/>
    </xf>
    <xf numFmtId="0" fontId="8" fillId="3" borderId="0" xfId="0" applyFont="1" applyFill="1">
      <alignment vertical="center"/>
    </xf>
    <xf numFmtId="0" fontId="10" fillId="3" borderId="0" xfId="0" applyFont="1" applyFill="1" applyAlignment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10" fillId="3" borderId="9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>
      <alignment vertical="center"/>
    </xf>
    <xf numFmtId="0" fontId="8" fillId="3" borderId="14" xfId="0" applyFont="1" applyFill="1" applyBorder="1">
      <alignment vertical="center"/>
    </xf>
    <xf numFmtId="0" fontId="8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/>
    </xf>
    <xf numFmtId="0" fontId="8" fillId="3" borderId="16" xfId="0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18" xfId="0" applyFont="1" applyFill="1" applyBorder="1">
      <alignment vertical="center"/>
    </xf>
    <xf numFmtId="0" fontId="8" fillId="3" borderId="19" xfId="0" applyFont="1" applyFill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vertical="center" shrinkToFit="1"/>
    </xf>
    <xf numFmtId="0" fontId="8" fillId="3" borderId="21" xfId="0" applyFont="1" applyFill="1" applyBorder="1" applyAlignment="1">
      <alignment vertical="center" shrinkToFit="1"/>
    </xf>
    <xf numFmtId="0" fontId="8" fillId="3" borderId="22" xfId="0" applyFont="1" applyFill="1" applyBorder="1" applyAlignment="1">
      <alignment vertical="center" shrinkToFit="1"/>
    </xf>
    <xf numFmtId="0" fontId="8" fillId="3" borderId="15" xfId="0" applyFont="1" applyFill="1" applyBorder="1">
      <alignment vertical="center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 shrinkToFit="1"/>
    </xf>
    <xf numFmtId="0" fontId="8" fillId="3" borderId="23" xfId="0" applyFont="1" applyFill="1" applyBorder="1" applyAlignment="1">
      <alignment horizontal="center" vertical="center"/>
    </xf>
    <xf numFmtId="3" fontId="13" fillId="3" borderId="24" xfId="0" applyNumberFormat="1" applyFont="1" applyFill="1" applyBorder="1" applyAlignment="1">
      <alignment horizontal="center" vertical="center"/>
    </xf>
    <xf numFmtId="42" fontId="8" fillId="3" borderId="24" xfId="0" applyNumberFormat="1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56" fontId="8" fillId="3" borderId="0" xfId="0" applyNumberFormat="1" applyFont="1" applyFill="1">
      <alignment vertical="center"/>
    </xf>
    <xf numFmtId="0" fontId="13" fillId="3" borderId="0" xfId="0" applyFont="1" applyFill="1" applyAlignment="1"/>
    <xf numFmtId="0" fontId="8" fillId="3" borderId="27" xfId="0" applyFont="1" applyFill="1" applyBorder="1" applyAlignment="1">
      <alignment horizontal="right" vertical="center"/>
    </xf>
    <xf numFmtId="0" fontId="8" fillId="3" borderId="28" xfId="0" applyFont="1" applyFill="1" applyBorder="1">
      <alignment vertical="center"/>
    </xf>
    <xf numFmtId="0" fontId="8" fillId="3" borderId="29" xfId="0" applyFont="1" applyFill="1" applyBorder="1">
      <alignment vertical="center"/>
    </xf>
    <xf numFmtId="0" fontId="8" fillId="3" borderId="30" xfId="0" applyFont="1" applyFill="1" applyBorder="1">
      <alignment vertical="center"/>
    </xf>
    <xf numFmtId="0" fontId="8" fillId="3" borderId="26" xfId="0" applyFont="1" applyFill="1" applyBorder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Protection="1">
      <alignment vertical="center"/>
      <protection locked="0"/>
    </xf>
    <xf numFmtId="0" fontId="8" fillId="5" borderId="0" xfId="0" applyFont="1" applyFill="1" applyAlignment="1">
      <alignment vertical="center" shrinkToFit="1"/>
    </xf>
    <xf numFmtId="0" fontId="8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shrinkToFit="1"/>
    </xf>
    <xf numFmtId="0" fontId="15" fillId="5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18" fillId="3" borderId="0" xfId="0" applyFont="1" applyFill="1">
      <alignment vertical="center"/>
    </xf>
    <xf numFmtId="0" fontId="15" fillId="5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>
      <alignment vertical="center"/>
    </xf>
    <xf numFmtId="0" fontId="15" fillId="3" borderId="0" xfId="0" applyFont="1" applyFill="1" applyAlignment="1">
      <alignment vertical="center" shrinkToFit="1"/>
    </xf>
    <xf numFmtId="0" fontId="15" fillId="3" borderId="0" xfId="0" applyFont="1" applyFill="1">
      <alignment vertical="center"/>
    </xf>
    <xf numFmtId="0" fontId="8" fillId="5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19" fillId="3" borderId="31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/>
    </xf>
    <xf numFmtId="0" fontId="0" fillId="0" borderId="0" xfId="0" applyAlignment="1">
      <alignment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9" fillId="5" borderId="35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vertical="center" shrinkToFit="1"/>
    </xf>
    <xf numFmtId="0" fontId="21" fillId="3" borderId="0" xfId="0" applyFont="1" applyFill="1" applyAlignment="1">
      <alignment horizontal="center" vertical="center" shrinkToFit="1"/>
    </xf>
    <xf numFmtId="0" fontId="20" fillId="3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center" vertical="center" shrinkToFit="1"/>
    </xf>
    <xf numFmtId="0" fontId="20" fillId="3" borderId="0" xfId="0" applyFont="1" applyFill="1" applyAlignment="1">
      <alignment vertical="center" shrinkToFit="1"/>
    </xf>
    <xf numFmtId="0" fontId="0" fillId="5" borderId="0" xfId="0" applyFill="1">
      <alignment vertical="center"/>
    </xf>
    <xf numFmtId="0" fontId="23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23" fillId="2" borderId="14" xfId="0" applyFont="1" applyFill="1" applyBorder="1">
      <alignment vertical="center"/>
    </xf>
    <xf numFmtId="0" fontId="1" fillId="2" borderId="0" xfId="0" applyFont="1" applyFill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23" fillId="2" borderId="3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8" fillId="2" borderId="26" xfId="0" applyFont="1" applyFill="1" applyBorder="1" applyAlignment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>
      <alignment vertical="center"/>
    </xf>
    <xf numFmtId="0" fontId="19" fillId="3" borderId="38" xfId="0" applyFont="1" applyFill="1" applyBorder="1" applyAlignment="1" applyProtection="1">
      <alignment horizontal="center" vertical="center"/>
      <protection locked="0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 applyProtection="1">
      <alignment horizontal="center" vertical="center"/>
      <protection locked="0"/>
    </xf>
    <xf numFmtId="0" fontId="19" fillId="3" borderId="41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right" vertical="center"/>
    </xf>
    <xf numFmtId="0" fontId="8" fillId="4" borderId="19" xfId="0" applyFont="1" applyFill="1" applyBorder="1">
      <alignment vertical="center"/>
    </xf>
    <xf numFmtId="0" fontId="9" fillId="4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25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6" borderId="34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 applyProtection="1">
      <alignment horizontal="center" vertical="center"/>
      <protection locked="0"/>
    </xf>
    <xf numFmtId="0" fontId="25" fillId="6" borderId="34" xfId="0" applyFont="1" applyFill="1" applyBorder="1" applyAlignment="1">
      <alignment horizontal="center" vertical="center"/>
    </xf>
    <xf numFmtId="0" fontId="25" fillId="6" borderId="34" xfId="0" applyFont="1" applyFill="1" applyBorder="1" applyAlignment="1">
      <alignment horizontal="center" vertical="center" textRotation="255"/>
    </xf>
    <xf numFmtId="0" fontId="25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 shrinkToFit="1"/>
    </xf>
    <xf numFmtId="0" fontId="25" fillId="6" borderId="6" xfId="0" applyFont="1" applyFill="1" applyBorder="1" applyAlignment="1">
      <alignment horizontal="center" vertical="center" shrinkToFit="1"/>
    </xf>
    <xf numFmtId="0" fontId="25" fillId="6" borderId="7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27" fillId="4" borderId="0" xfId="0" applyFont="1" applyFill="1">
      <alignment vertical="center"/>
    </xf>
    <xf numFmtId="0" fontId="26" fillId="5" borderId="0" xfId="0" applyFont="1" applyFill="1" applyAlignment="1" applyProtection="1">
      <alignment vertical="center" wrapText="1"/>
      <protection locked="0"/>
    </xf>
    <xf numFmtId="0" fontId="29" fillId="0" borderId="0" xfId="0" applyFont="1">
      <alignment vertical="center"/>
    </xf>
    <xf numFmtId="0" fontId="23" fillId="7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56" fontId="9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3" borderId="61" xfId="0" applyFont="1" applyFill="1" applyBorder="1">
      <alignment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 shrinkToFit="1"/>
    </xf>
    <xf numFmtId="0" fontId="15" fillId="3" borderId="61" xfId="0" applyFont="1" applyFill="1" applyBorder="1">
      <alignment vertical="center"/>
    </xf>
    <xf numFmtId="0" fontId="8" fillId="3" borderId="62" xfId="0" applyFont="1" applyFill="1" applyBorder="1">
      <alignment vertical="center"/>
    </xf>
    <xf numFmtId="0" fontId="8" fillId="3" borderId="63" xfId="0" applyFont="1" applyFill="1" applyBorder="1">
      <alignment vertical="center"/>
    </xf>
    <xf numFmtId="0" fontId="21" fillId="3" borderId="61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32" fillId="0" borderId="0" xfId="0" applyFo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34" fillId="0" borderId="0" xfId="0" applyFont="1">
      <alignment vertical="center"/>
    </xf>
    <xf numFmtId="0" fontId="8" fillId="3" borderId="0" xfId="0" applyFont="1" applyFill="1" applyAlignment="1">
      <alignment horizontal="right" vertical="center"/>
    </xf>
    <xf numFmtId="0" fontId="32" fillId="0" borderId="0" xfId="0" applyFont="1" applyAlignment="1">
      <alignment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2" fillId="2" borderId="4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textRotation="255"/>
    </xf>
    <xf numFmtId="0" fontId="10" fillId="3" borderId="0" xfId="0" applyFont="1" applyFill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textRotation="255"/>
    </xf>
    <xf numFmtId="0" fontId="8" fillId="3" borderId="48" xfId="0" applyFont="1" applyFill="1" applyBorder="1" applyAlignment="1">
      <alignment horizontal="center" vertical="center" textRotation="255"/>
    </xf>
    <xf numFmtId="0" fontId="8" fillId="3" borderId="5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 shrinkToFit="1"/>
    </xf>
    <xf numFmtId="176" fontId="16" fillId="3" borderId="9" xfId="0" applyNumberFormat="1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57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 shrinkToFit="1"/>
    </xf>
    <xf numFmtId="0" fontId="33" fillId="3" borderId="61" xfId="0" applyFont="1" applyFill="1" applyBorder="1" applyAlignment="1">
      <alignment horizontal="center" vertical="center" shrinkToFit="1"/>
    </xf>
    <xf numFmtId="0" fontId="15" fillId="3" borderId="6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right" vertical="center" shrinkToFit="1"/>
    </xf>
    <xf numFmtId="0" fontId="10" fillId="3" borderId="9" xfId="0" applyFont="1" applyFill="1" applyBorder="1" applyAlignment="1">
      <alignment horizontal="right" vertical="center" shrinkToFit="1"/>
    </xf>
    <xf numFmtId="0" fontId="8" fillId="3" borderId="9" xfId="0" applyFont="1" applyFill="1" applyBorder="1" applyAlignment="1">
      <alignment horizontal="right" vertical="center"/>
    </xf>
    <xf numFmtId="0" fontId="33" fillId="3" borderId="62" xfId="0" applyFont="1" applyFill="1" applyBorder="1" applyAlignment="1">
      <alignment horizontal="center" vertical="center" shrinkToFit="1"/>
    </xf>
    <xf numFmtId="0" fontId="33" fillId="3" borderId="63" xfId="0" applyFont="1" applyFill="1" applyBorder="1" applyAlignment="1">
      <alignment horizontal="center" vertical="center" shrinkToFit="1"/>
    </xf>
    <xf numFmtId="0" fontId="21" fillId="3" borderId="62" xfId="0" applyFont="1" applyFill="1" applyBorder="1" applyAlignment="1">
      <alignment horizontal="center" vertical="center" shrinkToFit="1"/>
    </xf>
    <xf numFmtId="0" fontId="21" fillId="3" borderId="63" xfId="0" applyFont="1" applyFill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9" fillId="2" borderId="6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horizontal="center" vertical="center"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6"/>
  <sheetViews>
    <sheetView workbookViewId="0">
      <selection activeCell="C6" sqref="C6:I7"/>
    </sheetView>
  </sheetViews>
  <sheetFormatPr defaultRowHeight="13.5" x14ac:dyDescent="0.15"/>
  <cols>
    <col min="1" max="9" width="9.5" customWidth="1"/>
  </cols>
  <sheetData>
    <row r="1" spans="1:9" ht="22.5" customHeight="1" x14ac:dyDescent="0.15">
      <c r="A1" s="132" t="s">
        <v>102</v>
      </c>
      <c r="B1" s="131" t="s">
        <v>130</v>
      </c>
    </row>
    <row r="2" spans="1:9" ht="18.75" customHeight="1" x14ac:dyDescent="0.15"/>
    <row r="3" spans="1:9" ht="22.5" customHeight="1" x14ac:dyDescent="0.15">
      <c r="A3" s="134" t="s">
        <v>90</v>
      </c>
    </row>
    <row r="4" spans="1:9" ht="30.75" customHeight="1" x14ac:dyDescent="0.15">
      <c r="A4" s="115" t="s">
        <v>88</v>
      </c>
      <c r="B4" t="s">
        <v>100</v>
      </c>
    </row>
    <row r="5" spans="1:9" ht="30.75" customHeight="1" x14ac:dyDescent="0.15">
      <c r="A5" s="115" t="s">
        <v>91</v>
      </c>
      <c r="B5" t="s">
        <v>101</v>
      </c>
    </row>
    <row r="6" spans="1:9" ht="21.75" customHeight="1" x14ac:dyDescent="0.15">
      <c r="A6" s="115"/>
      <c r="C6" s="151" t="s">
        <v>95</v>
      </c>
      <c r="D6" s="151"/>
      <c r="E6" s="151"/>
      <c r="F6" s="151"/>
      <c r="G6" s="151"/>
      <c r="H6" s="151"/>
      <c r="I6" s="151"/>
    </row>
    <row r="7" spans="1:9" ht="21.75" customHeight="1" x14ac:dyDescent="0.15">
      <c r="A7" s="115"/>
      <c r="C7" s="151"/>
      <c r="D7" s="151"/>
      <c r="E7" s="151"/>
      <c r="F7" s="151"/>
      <c r="G7" s="151"/>
      <c r="H7" s="151"/>
      <c r="I7" s="151"/>
    </row>
    <row r="8" spans="1:9" ht="30.75" customHeight="1" x14ac:dyDescent="0.15">
      <c r="A8" s="115" t="s">
        <v>93</v>
      </c>
      <c r="B8" t="s">
        <v>97</v>
      </c>
    </row>
    <row r="9" spans="1:9" ht="30.75" customHeight="1" x14ac:dyDescent="0.15">
      <c r="A9" s="115" t="s">
        <v>98</v>
      </c>
      <c r="B9" t="s">
        <v>110</v>
      </c>
    </row>
    <row r="10" spans="1:9" ht="30.75" customHeight="1" x14ac:dyDescent="0.15">
      <c r="A10" s="115" t="s">
        <v>103</v>
      </c>
      <c r="B10" t="s">
        <v>104</v>
      </c>
    </row>
    <row r="11" spans="1:9" ht="30.75" customHeight="1" x14ac:dyDescent="0.15"/>
    <row r="12" spans="1:9" ht="30.75" customHeight="1" x14ac:dyDescent="0.15">
      <c r="A12" s="134" t="s">
        <v>92</v>
      </c>
    </row>
    <row r="13" spans="1:9" ht="30.75" customHeight="1" x14ac:dyDescent="0.15">
      <c r="A13" s="115" t="s">
        <v>88</v>
      </c>
      <c r="B13" t="s">
        <v>108</v>
      </c>
    </row>
    <row r="14" spans="1:9" ht="30.75" customHeight="1" x14ac:dyDescent="0.15">
      <c r="C14" s="144" t="s">
        <v>89</v>
      </c>
      <c r="D14" s="144"/>
      <c r="E14" s="144"/>
      <c r="F14" s="144"/>
      <c r="G14" s="144"/>
      <c r="H14" s="144"/>
      <c r="I14" s="144"/>
    </row>
    <row r="15" spans="1:9" ht="21.75" customHeight="1" x14ac:dyDescent="0.15">
      <c r="C15" s="151" t="s">
        <v>95</v>
      </c>
      <c r="D15" s="151"/>
      <c r="E15" s="151"/>
      <c r="F15" s="151"/>
      <c r="G15" s="151"/>
      <c r="H15" s="151"/>
      <c r="I15" s="151"/>
    </row>
    <row r="16" spans="1:9" ht="21.75" customHeight="1" x14ac:dyDescent="0.15">
      <c r="C16" s="151"/>
      <c r="D16" s="151"/>
      <c r="E16" s="151"/>
      <c r="F16" s="151"/>
      <c r="G16" s="151"/>
      <c r="H16" s="151"/>
      <c r="I16" s="151"/>
    </row>
    <row r="17" spans="1:9" ht="30.75" customHeight="1" x14ac:dyDescent="0.15">
      <c r="C17" s="144" t="s">
        <v>96</v>
      </c>
      <c r="D17" s="144"/>
      <c r="E17" s="144"/>
      <c r="F17" s="144"/>
      <c r="G17" s="144"/>
      <c r="H17" s="144"/>
      <c r="I17" s="144"/>
    </row>
    <row r="18" spans="1:9" ht="30.75" customHeight="1" x14ac:dyDescent="0.15">
      <c r="A18" s="115" t="s">
        <v>91</v>
      </c>
      <c r="B18" t="s">
        <v>107</v>
      </c>
    </row>
    <row r="19" spans="1:9" ht="30.75" customHeight="1" x14ac:dyDescent="0.15">
      <c r="A19" s="115" t="s">
        <v>93</v>
      </c>
      <c r="B19" t="s">
        <v>109</v>
      </c>
    </row>
    <row r="20" spans="1:9" ht="30.75" customHeight="1" x14ac:dyDescent="0.15">
      <c r="A20" s="115"/>
      <c r="C20" s="144" t="s">
        <v>132</v>
      </c>
    </row>
    <row r="21" spans="1:9" ht="30.75" customHeight="1" x14ac:dyDescent="0.15">
      <c r="A21" s="115" t="s">
        <v>111</v>
      </c>
      <c r="B21" t="s">
        <v>104</v>
      </c>
    </row>
    <row r="22" spans="1:9" ht="30.75" customHeight="1" x14ac:dyDescent="0.15"/>
    <row r="23" spans="1:9" ht="22.5" customHeight="1" x14ac:dyDescent="0.15"/>
    <row r="26" spans="1:9" x14ac:dyDescent="0.15">
      <c r="A26" s="149" t="s">
        <v>106</v>
      </c>
      <c r="B26" s="149" t="s">
        <v>105</v>
      </c>
    </row>
  </sheetData>
  <mergeCells count="2">
    <mergeCell ref="C6:I7"/>
    <mergeCell ref="C15:I16"/>
  </mergeCells>
  <phoneticPr fontId="3"/>
  <pageMargins left="0.66" right="0.37" top="0.86" bottom="0.28000000000000003" header="0.32" footer="0.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Y62"/>
  <sheetViews>
    <sheetView tabSelected="1" workbookViewId="0"/>
  </sheetViews>
  <sheetFormatPr defaultRowHeight="13.5" x14ac:dyDescent="0.15"/>
  <cols>
    <col min="2" max="2" width="4.375" customWidth="1"/>
    <col min="3" max="3" width="10" customWidth="1"/>
    <col min="4" max="6" width="4.375" customWidth="1"/>
    <col min="7" max="7" width="11.875" customWidth="1"/>
    <col min="8" max="8" width="4.375" customWidth="1"/>
    <col min="9" max="9" width="15.25" style="83" customWidth="1"/>
    <col min="10" max="10" width="6.75" customWidth="1"/>
    <col min="11" max="12" width="4.375" customWidth="1"/>
    <col min="13" max="13" width="4.375" style="115" customWidth="1"/>
    <col min="14" max="22" width="4.375" customWidth="1"/>
    <col min="24" max="24" width="9" style="86"/>
  </cols>
  <sheetData>
    <row r="1" spans="1:25" ht="13.5" customHeight="1" x14ac:dyDescent="0.15">
      <c r="A1" s="1"/>
      <c r="B1" s="1"/>
      <c r="C1" s="2"/>
      <c r="D1" s="1"/>
      <c r="E1" s="1"/>
      <c r="F1" s="1"/>
      <c r="G1" s="1"/>
      <c r="H1" s="1"/>
      <c r="I1" s="2"/>
      <c r="J1" s="3"/>
      <c r="K1" s="3"/>
      <c r="L1" s="3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Y1" s="86"/>
    </row>
    <row r="2" spans="1:25" ht="17.25" customHeight="1" x14ac:dyDescent="0.15">
      <c r="A2" s="1"/>
      <c r="B2" s="1" t="s">
        <v>0</v>
      </c>
      <c r="C2" s="2"/>
      <c r="D2" s="152"/>
      <c r="E2" s="153"/>
      <c r="F2" s="153"/>
      <c r="G2" s="154"/>
      <c r="H2" s="1" t="s">
        <v>1</v>
      </c>
      <c r="I2" s="2"/>
      <c r="J2" s="3"/>
      <c r="K2" s="3"/>
      <c r="L2" s="3"/>
      <c r="M2" s="114"/>
      <c r="N2" s="6"/>
      <c r="O2" s="6"/>
      <c r="P2" s="6"/>
      <c r="Q2" s="6"/>
      <c r="R2" s="6"/>
      <c r="S2" s="6"/>
      <c r="T2" s="6"/>
      <c r="U2" s="6"/>
      <c r="V2" s="6"/>
      <c r="W2" s="1"/>
      <c r="Y2" s="86"/>
    </row>
    <row r="3" spans="1:25" ht="17.25" customHeight="1" x14ac:dyDescent="0.15">
      <c r="A3" s="1"/>
      <c r="B3" s="1" t="s">
        <v>85</v>
      </c>
      <c r="C3" s="2"/>
      <c r="D3" s="152"/>
      <c r="E3" s="153"/>
      <c r="F3" s="153"/>
      <c r="G3" s="154"/>
      <c r="H3" s="1" t="s">
        <v>84</v>
      </c>
      <c r="I3" s="2"/>
      <c r="J3" s="3"/>
      <c r="K3" s="3"/>
      <c r="L3" s="3"/>
      <c r="M3" s="114"/>
      <c r="N3" s="6"/>
      <c r="O3" s="6"/>
      <c r="P3" s="6"/>
      <c r="Q3" s="6"/>
      <c r="R3" s="6"/>
      <c r="S3" s="6"/>
      <c r="T3" s="6"/>
      <c r="U3" s="6"/>
      <c r="V3" s="6"/>
      <c r="W3" s="1"/>
      <c r="Y3" s="86"/>
    </row>
    <row r="4" spans="1:25" ht="9" customHeight="1" x14ac:dyDescent="0.15">
      <c r="A4" s="1"/>
      <c r="B4" s="1"/>
      <c r="C4" s="2"/>
      <c r="D4" s="7"/>
      <c r="E4" s="7"/>
      <c r="F4" s="7"/>
      <c r="G4" s="7"/>
      <c r="H4" s="1"/>
      <c r="I4" s="2"/>
      <c r="J4" s="3"/>
      <c r="K4" s="3"/>
      <c r="L4" s="3"/>
      <c r="M4" s="114"/>
      <c r="N4" s="6"/>
      <c r="O4" s="6"/>
      <c r="P4" s="6"/>
      <c r="Q4" s="6"/>
      <c r="R4" s="6"/>
      <c r="S4" s="6"/>
      <c r="T4" s="6"/>
      <c r="U4" s="6"/>
      <c r="V4" s="6"/>
      <c r="W4" s="1"/>
      <c r="Y4" s="86"/>
    </row>
    <row r="5" spans="1:25" ht="17.25" customHeight="1" x14ac:dyDescent="0.15">
      <c r="A5" s="1"/>
      <c r="B5" s="1" t="s">
        <v>2</v>
      </c>
      <c r="C5" s="2"/>
      <c r="D5" s="152"/>
      <c r="E5" s="153"/>
      <c r="F5" s="153"/>
      <c r="G5" s="154"/>
      <c r="H5" s="1" t="s">
        <v>86</v>
      </c>
      <c r="I5" s="2"/>
      <c r="J5" s="3"/>
      <c r="K5" s="3"/>
      <c r="L5" s="3"/>
      <c r="M5" s="114"/>
      <c r="N5" s="6"/>
      <c r="O5" s="6"/>
      <c r="P5" s="6"/>
      <c r="Q5" s="6"/>
      <c r="R5" s="6"/>
      <c r="S5" s="6"/>
      <c r="T5" s="6"/>
      <c r="U5" s="6"/>
      <c r="V5" s="6"/>
      <c r="W5" s="1"/>
      <c r="Y5" s="86"/>
    </row>
    <row r="6" spans="1:25" ht="9" customHeight="1" x14ac:dyDescent="0.15">
      <c r="A6" s="1"/>
      <c r="B6" s="1"/>
      <c r="C6" s="2"/>
      <c r="D6" s="7"/>
      <c r="E6" s="7"/>
      <c r="F6" s="7"/>
      <c r="G6" s="7"/>
      <c r="H6" s="1"/>
      <c r="I6" s="2"/>
      <c r="J6" s="3"/>
      <c r="K6" s="3"/>
      <c r="L6" s="3"/>
      <c r="M6" s="114"/>
      <c r="N6" s="6"/>
      <c r="O6" s="6"/>
      <c r="P6" s="6"/>
      <c r="Q6" s="6"/>
      <c r="R6" s="6"/>
      <c r="S6" s="6"/>
      <c r="T6" s="6"/>
      <c r="U6" s="6"/>
      <c r="V6" s="6"/>
      <c r="W6" s="1"/>
      <c r="Y6" s="86"/>
    </row>
    <row r="7" spans="1:25" ht="17.25" customHeight="1" x14ac:dyDescent="0.15">
      <c r="A7" s="1"/>
      <c r="B7" s="1" t="s">
        <v>3</v>
      </c>
      <c r="C7" s="2"/>
      <c r="D7" s="152"/>
      <c r="E7" s="153"/>
      <c r="F7" s="153"/>
      <c r="G7" s="154"/>
      <c r="H7" s="1" t="s">
        <v>87</v>
      </c>
      <c r="I7" s="2"/>
      <c r="J7" s="3"/>
      <c r="K7" s="3"/>
      <c r="L7" s="3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Y7" s="86"/>
    </row>
    <row r="8" spans="1:25" ht="9" customHeight="1" x14ac:dyDescent="0.15">
      <c r="A8" s="1"/>
      <c r="B8" s="1"/>
      <c r="C8" s="2"/>
      <c r="D8" s="1"/>
      <c r="E8" s="1"/>
      <c r="F8" s="1"/>
      <c r="G8" s="1"/>
      <c r="H8" s="1"/>
      <c r="I8" s="2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Y8" s="86"/>
    </row>
    <row r="9" spans="1:25" ht="17.25" customHeight="1" x14ac:dyDescent="0.15">
      <c r="A9" s="1"/>
      <c r="B9" s="1" t="s">
        <v>4</v>
      </c>
      <c r="C9" s="2"/>
      <c r="D9" s="1"/>
      <c r="E9" s="1"/>
      <c r="F9" s="1"/>
      <c r="G9" s="1"/>
      <c r="H9" s="1"/>
      <c r="I9" s="2"/>
      <c r="J9" s="3"/>
      <c r="K9" s="3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Y9" s="86"/>
    </row>
    <row r="10" spans="1:25" ht="9" customHeight="1" x14ac:dyDescent="0.15">
      <c r="A10" s="1"/>
      <c r="B10" s="1"/>
      <c r="C10" s="2"/>
      <c r="D10" s="1"/>
      <c r="E10" s="1"/>
      <c r="F10" s="1"/>
      <c r="G10" s="1"/>
      <c r="H10" s="1"/>
      <c r="I10" s="2"/>
      <c r="J10" s="3"/>
      <c r="K10" s="3"/>
      <c r="L10" s="3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Y10" s="86"/>
    </row>
    <row r="11" spans="1:25" ht="18.75" customHeight="1" x14ac:dyDescent="0.15">
      <c r="A11" s="1"/>
      <c r="B11" s="160" t="s">
        <v>5</v>
      </c>
      <c r="C11" s="8"/>
      <c r="D11" s="162" t="s">
        <v>6</v>
      </c>
      <c r="E11" s="163"/>
      <c r="F11" s="164"/>
      <c r="G11" s="168" t="s">
        <v>7</v>
      </c>
      <c r="H11" s="155" t="s">
        <v>8</v>
      </c>
      <c r="I11" s="8" t="s">
        <v>9</v>
      </c>
      <c r="J11" s="84"/>
      <c r="K11" s="84"/>
      <c r="L11" s="85"/>
      <c r="M11" s="155" t="s">
        <v>10</v>
      </c>
      <c r="N11" s="157" t="s">
        <v>11</v>
      </c>
      <c r="O11" s="158"/>
      <c r="P11" s="158"/>
      <c r="Q11" s="158"/>
      <c r="R11" s="158"/>
      <c r="S11" s="158"/>
      <c r="T11" s="158"/>
      <c r="U11" s="158"/>
      <c r="V11" s="159"/>
      <c r="W11" s="1"/>
      <c r="Y11" s="86"/>
    </row>
    <row r="12" spans="1:25" ht="18.75" customHeight="1" x14ac:dyDescent="0.15">
      <c r="A12" s="1"/>
      <c r="B12" s="161"/>
      <c r="C12" s="11"/>
      <c r="D12" s="165"/>
      <c r="E12" s="166"/>
      <c r="F12" s="167"/>
      <c r="G12" s="169"/>
      <c r="H12" s="170"/>
      <c r="I12" s="12" t="s">
        <v>131</v>
      </c>
      <c r="J12" s="9" t="s">
        <v>12</v>
      </c>
      <c r="K12" s="13" t="s">
        <v>13</v>
      </c>
      <c r="L12" s="10" t="s">
        <v>14</v>
      </c>
      <c r="M12" s="156"/>
      <c r="N12" s="11" t="s">
        <v>15</v>
      </c>
      <c r="O12" s="14" t="s">
        <v>16</v>
      </c>
      <c r="P12" s="15" t="s">
        <v>17</v>
      </c>
      <c r="Q12" s="11" t="s">
        <v>18</v>
      </c>
      <c r="R12" s="14" t="s">
        <v>19</v>
      </c>
      <c r="S12" s="15" t="s">
        <v>20</v>
      </c>
      <c r="T12" s="11" t="s">
        <v>21</v>
      </c>
      <c r="U12" s="14" t="s">
        <v>22</v>
      </c>
      <c r="V12" s="15" t="s">
        <v>23</v>
      </c>
      <c r="W12" s="1"/>
      <c r="Y12" s="86"/>
    </row>
    <row r="13" spans="1:25" s="113" customFormat="1" ht="15" customHeight="1" x14ac:dyDescent="0.15">
      <c r="A13" s="112"/>
      <c r="B13" s="116" t="s">
        <v>78</v>
      </c>
      <c r="C13" s="146" t="str">
        <f>D13&amp;E13&amp;F13</f>
        <v>102-200</v>
      </c>
      <c r="D13" s="117">
        <v>102</v>
      </c>
      <c r="E13" s="147" t="s">
        <v>77</v>
      </c>
      <c r="F13" s="117">
        <v>200</v>
      </c>
      <c r="G13" s="118" t="s">
        <v>124</v>
      </c>
      <c r="H13" s="119" t="s">
        <v>114</v>
      </c>
      <c r="I13" s="127" t="str">
        <f>J13&amp;"/"&amp;K13&amp;"/"&amp;L13</f>
        <v>2000/5/5</v>
      </c>
      <c r="J13" s="120">
        <v>2000</v>
      </c>
      <c r="K13" s="121">
        <v>5</v>
      </c>
      <c r="L13" s="122">
        <v>5</v>
      </c>
      <c r="M13" s="118">
        <v>1</v>
      </c>
      <c r="N13" s="123" t="s">
        <v>115</v>
      </c>
      <c r="O13" s="124" t="s">
        <v>112</v>
      </c>
      <c r="P13" s="125" t="s">
        <v>112</v>
      </c>
      <c r="Q13" s="123"/>
      <c r="R13" s="124"/>
      <c r="S13" s="125"/>
      <c r="T13" s="123"/>
      <c r="U13" s="124"/>
      <c r="V13" s="125"/>
      <c r="W13" s="112"/>
      <c r="X13" s="112"/>
      <c r="Y13" s="112"/>
    </row>
    <row r="14" spans="1:25" s="113" customFormat="1" ht="15" customHeight="1" x14ac:dyDescent="0.15">
      <c r="A14" s="112"/>
      <c r="B14" s="116" t="s">
        <v>79</v>
      </c>
      <c r="C14" s="146" t="str">
        <f>D14&amp;E14&amp;F14</f>
        <v>102-201</v>
      </c>
      <c r="D14" s="117">
        <v>102</v>
      </c>
      <c r="E14" s="147" t="s">
        <v>82</v>
      </c>
      <c r="F14" s="117">
        <v>201</v>
      </c>
      <c r="G14" s="118" t="s">
        <v>125</v>
      </c>
      <c r="H14" s="119" t="s">
        <v>114</v>
      </c>
      <c r="I14" s="127" t="str">
        <f t="shared" ref="I14:I46" si="0">J14&amp;"/"&amp;K14&amp;"/"&amp;L14</f>
        <v>1999/7/25</v>
      </c>
      <c r="J14" s="120">
        <v>1999</v>
      </c>
      <c r="K14" s="121">
        <v>7</v>
      </c>
      <c r="L14" s="122">
        <v>25</v>
      </c>
      <c r="M14" s="118">
        <v>2</v>
      </c>
      <c r="N14" s="123" t="s">
        <v>115</v>
      </c>
      <c r="O14" s="124" t="s">
        <v>112</v>
      </c>
      <c r="P14" s="125" t="s">
        <v>112</v>
      </c>
      <c r="Q14" s="123"/>
      <c r="R14" s="124"/>
      <c r="S14" s="125"/>
      <c r="T14" s="123"/>
      <c r="U14" s="124"/>
      <c r="V14" s="125"/>
      <c r="W14" s="112"/>
      <c r="X14" s="112"/>
      <c r="Y14" s="112"/>
    </row>
    <row r="15" spans="1:25" s="113" customFormat="1" ht="15" customHeight="1" x14ac:dyDescent="0.15">
      <c r="A15" s="112"/>
      <c r="B15" s="116" t="s">
        <v>80</v>
      </c>
      <c r="C15" s="146" t="str">
        <f>D15&amp;E15&amp;F15</f>
        <v>102-202</v>
      </c>
      <c r="D15" s="117">
        <v>102</v>
      </c>
      <c r="E15" s="147" t="s">
        <v>77</v>
      </c>
      <c r="F15" s="117">
        <v>202</v>
      </c>
      <c r="G15" s="118" t="s">
        <v>126</v>
      </c>
      <c r="H15" s="119" t="s">
        <v>114</v>
      </c>
      <c r="I15" s="127" t="str">
        <f t="shared" si="0"/>
        <v>2001/3/7</v>
      </c>
      <c r="J15" s="120">
        <v>2001</v>
      </c>
      <c r="K15" s="121">
        <v>3</v>
      </c>
      <c r="L15" s="122">
        <v>7</v>
      </c>
      <c r="M15" s="118">
        <v>1</v>
      </c>
      <c r="N15" s="123" t="s">
        <v>115</v>
      </c>
      <c r="O15" s="124" t="s">
        <v>116</v>
      </c>
      <c r="P15" s="125" t="s">
        <v>112</v>
      </c>
      <c r="Q15" s="123"/>
      <c r="R15" s="124"/>
      <c r="S15" s="125"/>
      <c r="T15" s="123"/>
      <c r="U15" s="124"/>
      <c r="V15" s="125"/>
      <c r="W15" s="112"/>
      <c r="X15" s="112"/>
      <c r="Y15" s="112"/>
    </row>
    <row r="16" spans="1:25" s="113" customFormat="1" ht="15" customHeight="1" x14ac:dyDescent="0.15">
      <c r="A16" s="112"/>
      <c r="B16" s="116" t="s">
        <v>81</v>
      </c>
      <c r="C16" s="146" t="str">
        <f>D16&amp;E16&amp;F16</f>
        <v>102-203</v>
      </c>
      <c r="D16" s="117">
        <v>102</v>
      </c>
      <c r="E16" s="147" t="s">
        <v>82</v>
      </c>
      <c r="F16" s="117">
        <v>203</v>
      </c>
      <c r="G16" s="118" t="s">
        <v>113</v>
      </c>
      <c r="H16" s="119" t="s">
        <v>114</v>
      </c>
      <c r="I16" s="127" t="str">
        <f t="shared" si="0"/>
        <v>1999/1/20</v>
      </c>
      <c r="J16" s="120">
        <v>1999</v>
      </c>
      <c r="K16" s="121">
        <v>1</v>
      </c>
      <c r="L16" s="122">
        <v>20</v>
      </c>
      <c r="M16" s="118">
        <v>3</v>
      </c>
      <c r="N16" s="123" t="s">
        <v>115</v>
      </c>
      <c r="O16" s="124" t="s">
        <v>116</v>
      </c>
      <c r="P16" s="125" t="s">
        <v>112</v>
      </c>
      <c r="Q16" s="123"/>
      <c r="R16" s="124"/>
      <c r="S16" s="125"/>
      <c r="T16" s="123"/>
      <c r="U16" s="124"/>
      <c r="V16" s="125"/>
      <c r="W16" s="112"/>
      <c r="X16" s="112"/>
      <c r="Y16" s="112"/>
    </row>
    <row r="17" spans="1:25" ht="22.5" customHeight="1" x14ac:dyDescent="0.15">
      <c r="A17" s="1"/>
      <c r="B17" s="133">
        <v>1</v>
      </c>
      <c r="C17" s="148" t="str">
        <f>D17&amp;E17&amp;F17</f>
        <v>-</v>
      </c>
      <c r="D17" s="145"/>
      <c r="E17" s="133" t="s">
        <v>24</v>
      </c>
      <c r="F17" s="16"/>
      <c r="G17" s="16"/>
      <c r="H17" s="16"/>
      <c r="I17" s="127" t="str">
        <f t="shared" si="0"/>
        <v>//</v>
      </c>
      <c r="J17" s="4"/>
      <c r="K17" s="17"/>
      <c r="L17" s="5"/>
      <c r="M17" s="16"/>
      <c r="N17" s="4"/>
      <c r="O17" s="17"/>
      <c r="P17" s="5"/>
      <c r="Q17" s="4"/>
      <c r="R17" s="17"/>
      <c r="S17" s="5"/>
      <c r="T17" s="4"/>
      <c r="U17" s="17"/>
      <c r="V17" s="5"/>
      <c r="W17" s="1"/>
      <c r="Y17" s="86"/>
    </row>
    <row r="18" spans="1:25" ht="22.5" customHeight="1" x14ac:dyDescent="0.15">
      <c r="A18" s="1"/>
      <c r="B18" s="133">
        <v>2</v>
      </c>
      <c r="C18" s="148" t="str">
        <f t="shared" ref="C18:C46" si="1">D18&amp;E18&amp;F18</f>
        <v>-</v>
      </c>
      <c r="D18" s="145"/>
      <c r="E18" s="133" t="s">
        <v>25</v>
      </c>
      <c r="F18" s="16"/>
      <c r="G18" s="16"/>
      <c r="H18" s="16"/>
      <c r="I18" s="127" t="str">
        <f t="shared" si="0"/>
        <v>//</v>
      </c>
      <c r="J18" s="4"/>
      <c r="K18" s="17"/>
      <c r="L18" s="5"/>
      <c r="M18" s="16"/>
      <c r="N18" s="4"/>
      <c r="O18" s="17"/>
      <c r="P18" s="5"/>
      <c r="Q18" s="4"/>
      <c r="R18" s="17"/>
      <c r="S18" s="5"/>
      <c r="T18" s="4"/>
      <c r="U18" s="17"/>
      <c r="V18" s="5"/>
      <c r="W18" s="1"/>
      <c r="Y18" s="86"/>
    </row>
    <row r="19" spans="1:25" ht="22.5" customHeight="1" x14ac:dyDescent="0.15">
      <c r="A19" s="1"/>
      <c r="B19" s="133">
        <v>3</v>
      </c>
      <c r="C19" s="148" t="str">
        <f t="shared" si="1"/>
        <v>-</v>
      </c>
      <c r="D19" s="145"/>
      <c r="E19" s="133" t="s">
        <v>25</v>
      </c>
      <c r="F19" s="16"/>
      <c r="G19" s="16"/>
      <c r="H19" s="16"/>
      <c r="I19" s="127" t="str">
        <f t="shared" si="0"/>
        <v>//</v>
      </c>
      <c r="J19" s="4"/>
      <c r="K19" s="17"/>
      <c r="L19" s="5"/>
      <c r="M19" s="16"/>
      <c r="N19" s="4"/>
      <c r="O19" s="17"/>
      <c r="P19" s="5"/>
      <c r="Q19" s="4"/>
      <c r="R19" s="17"/>
      <c r="S19" s="5"/>
      <c r="T19" s="4"/>
      <c r="U19" s="17"/>
      <c r="V19" s="5"/>
      <c r="W19" s="1"/>
      <c r="Y19" s="86"/>
    </row>
    <row r="20" spans="1:25" ht="22.5" customHeight="1" x14ac:dyDescent="0.15">
      <c r="A20" s="1"/>
      <c r="B20" s="133">
        <v>4</v>
      </c>
      <c r="C20" s="148" t="str">
        <f t="shared" si="1"/>
        <v>-</v>
      </c>
      <c r="D20" s="145"/>
      <c r="E20" s="133" t="s">
        <v>25</v>
      </c>
      <c r="F20" s="16"/>
      <c r="G20" s="16"/>
      <c r="H20" s="16"/>
      <c r="I20" s="127" t="str">
        <f t="shared" si="0"/>
        <v>//</v>
      </c>
      <c r="J20" s="4"/>
      <c r="K20" s="17"/>
      <c r="L20" s="5"/>
      <c r="M20" s="16"/>
      <c r="N20" s="4"/>
      <c r="O20" s="17"/>
      <c r="P20" s="5"/>
      <c r="Q20" s="4"/>
      <c r="R20" s="17"/>
      <c r="S20" s="5"/>
      <c r="T20" s="4"/>
      <c r="U20" s="17"/>
      <c r="V20" s="5"/>
      <c r="W20" s="1"/>
      <c r="Y20" s="86"/>
    </row>
    <row r="21" spans="1:25" ht="22.5" customHeight="1" x14ac:dyDescent="0.15">
      <c r="A21" s="1"/>
      <c r="B21" s="133">
        <v>5</v>
      </c>
      <c r="C21" s="148" t="str">
        <f t="shared" si="1"/>
        <v>-</v>
      </c>
      <c r="D21" s="145"/>
      <c r="E21" s="133" t="s">
        <v>25</v>
      </c>
      <c r="F21" s="16"/>
      <c r="G21" s="16"/>
      <c r="H21" s="16"/>
      <c r="I21" s="127" t="str">
        <f t="shared" si="0"/>
        <v>//</v>
      </c>
      <c r="J21" s="4"/>
      <c r="K21" s="17"/>
      <c r="L21" s="5"/>
      <c r="M21" s="16"/>
      <c r="N21" s="4"/>
      <c r="O21" s="17"/>
      <c r="P21" s="5"/>
      <c r="Q21" s="4"/>
      <c r="R21" s="17"/>
      <c r="S21" s="5"/>
      <c r="T21" s="4"/>
      <c r="U21" s="17"/>
      <c r="V21" s="5"/>
      <c r="W21" s="1"/>
      <c r="Y21" s="86"/>
    </row>
    <row r="22" spans="1:25" ht="22.5" customHeight="1" x14ac:dyDescent="0.15">
      <c r="A22" s="1"/>
      <c r="B22" s="133">
        <v>6</v>
      </c>
      <c r="C22" s="148" t="str">
        <f t="shared" si="1"/>
        <v>-</v>
      </c>
      <c r="D22" s="145"/>
      <c r="E22" s="133" t="s">
        <v>25</v>
      </c>
      <c r="F22" s="16"/>
      <c r="G22" s="16"/>
      <c r="H22" s="16"/>
      <c r="I22" s="127" t="str">
        <f t="shared" si="0"/>
        <v>//</v>
      </c>
      <c r="J22" s="4"/>
      <c r="K22" s="17"/>
      <c r="L22" s="5"/>
      <c r="M22" s="16"/>
      <c r="N22" s="4"/>
      <c r="O22" s="17"/>
      <c r="P22" s="5"/>
      <c r="Q22" s="4"/>
      <c r="R22" s="17"/>
      <c r="S22" s="5"/>
      <c r="T22" s="4"/>
      <c r="U22" s="17"/>
      <c r="V22" s="5"/>
      <c r="W22" s="1"/>
      <c r="Y22" s="86"/>
    </row>
    <row r="23" spans="1:25" ht="22.5" customHeight="1" x14ac:dyDescent="0.15">
      <c r="A23" s="1"/>
      <c r="B23" s="133">
        <v>7</v>
      </c>
      <c r="C23" s="148" t="str">
        <f t="shared" si="1"/>
        <v>-</v>
      </c>
      <c r="D23" s="145"/>
      <c r="E23" s="133" t="s">
        <v>25</v>
      </c>
      <c r="F23" s="16"/>
      <c r="G23" s="16"/>
      <c r="H23" s="16"/>
      <c r="I23" s="127" t="str">
        <f t="shared" si="0"/>
        <v>//</v>
      </c>
      <c r="J23" s="4"/>
      <c r="K23" s="17"/>
      <c r="L23" s="5"/>
      <c r="M23" s="16"/>
      <c r="N23" s="4"/>
      <c r="O23" s="17"/>
      <c r="P23" s="5"/>
      <c r="Q23" s="4"/>
      <c r="R23" s="17"/>
      <c r="S23" s="5"/>
      <c r="T23" s="4"/>
      <c r="U23" s="17"/>
      <c r="V23" s="5"/>
      <c r="W23" s="1"/>
      <c r="Y23" s="86"/>
    </row>
    <row r="24" spans="1:25" ht="22.5" customHeight="1" x14ac:dyDescent="0.15">
      <c r="A24" s="1"/>
      <c r="B24" s="133">
        <v>8</v>
      </c>
      <c r="C24" s="148" t="str">
        <f t="shared" si="1"/>
        <v>-</v>
      </c>
      <c r="D24" s="145"/>
      <c r="E24" s="133" t="s">
        <v>25</v>
      </c>
      <c r="F24" s="16"/>
      <c r="G24" s="16"/>
      <c r="H24" s="16"/>
      <c r="I24" s="127" t="str">
        <f t="shared" si="0"/>
        <v>//</v>
      </c>
      <c r="J24" s="4"/>
      <c r="K24" s="17"/>
      <c r="L24" s="5"/>
      <c r="M24" s="16"/>
      <c r="N24" s="4"/>
      <c r="O24" s="17"/>
      <c r="P24" s="5"/>
      <c r="Q24" s="4"/>
      <c r="R24" s="17"/>
      <c r="S24" s="5"/>
      <c r="T24" s="4"/>
      <c r="U24" s="17"/>
      <c r="V24" s="5"/>
      <c r="W24" s="1"/>
      <c r="Y24" s="86"/>
    </row>
    <row r="25" spans="1:25" ht="22.5" customHeight="1" x14ac:dyDescent="0.15">
      <c r="A25" s="1"/>
      <c r="B25" s="133">
        <v>9</v>
      </c>
      <c r="C25" s="148" t="str">
        <f t="shared" si="1"/>
        <v>-</v>
      </c>
      <c r="D25" s="145"/>
      <c r="E25" s="133" t="s">
        <v>25</v>
      </c>
      <c r="F25" s="16"/>
      <c r="G25" s="16"/>
      <c r="H25" s="16"/>
      <c r="I25" s="127" t="str">
        <f t="shared" si="0"/>
        <v>//</v>
      </c>
      <c r="J25" s="4"/>
      <c r="K25" s="17"/>
      <c r="L25" s="5"/>
      <c r="M25" s="16"/>
      <c r="N25" s="4"/>
      <c r="O25" s="17"/>
      <c r="P25" s="5"/>
      <c r="Q25" s="4"/>
      <c r="R25" s="17"/>
      <c r="S25" s="5"/>
      <c r="T25" s="4"/>
      <c r="U25" s="17"/>
      <c r="V25" s="5"/>
      <c r="W25" s="1"/>
      <c r="Y25" s="86"/>
    </row>
    <row r="26" spans="1:25" ht="22.5" customHeight="1" x14ac:dyDescent="0.15">
      <c r="A26" s="1"/>
      <c r="B26" s="133">
        <v>10</v>
      </c>
      <c r="C26" s="148" t="str">
        <f t="shared" si="1"/>
        <v>-</v>
      </c>
      <c r="D26" s="145"/>
      <c r="E26" s="133" t="s">
        <v>25</v>
      </c>
      <c r="F26" s="16"/>
      <c r="G26" s="16"/>
      <c r="H26" s="16"/>
      <c r="I26" s="127" t="str">
        <f t="shared" si="0"/>
        <v>//</v>
      </c>
      <c r="J26" s="4"/>
      <c r="K26" s="17"/>
      <c r="L26" s="5"/>
      <c r="M26" s="16"/>
      <c r="N26" s="4"/>
      <c r="O26" s="17"/>
      <c r="P26" s="5"/>
      <c r="Q26" s="4"/>
      <c r="R26" s="17"/>
      <c r="S26" s="5"/>
      <c r="T26" s="4"/>
      <c r="U26" s="17"/>
      <c r="V26" s="5"/>
      <c r="W26" s="1"/>
      <c r="Y26" s="86"/>
    </row>
    <row r="27" spans="1:25" ht="22.5" customHeight="1" x14ac:dyDescent="0.15">
      <c r="A27" s="1"/>
      <c r="B27" s="133">
        <v>11</v>
      </c>
      <c r="C27" s="148" t="str">
        <f t="shared" si="1"/>
        <v>-</v>
      </c>
      <c r="D27" s="145"/>
      <c r="E27" s="133" t="s">
        <v>25</v>
      </c>
      <c r="F27" s="16"/>
      <c r="G27" s="16"/>
      <c r="H27" s="16"/>
      <c r="I27" s="127" t="str">
        <f t="shared" si="0"/>
        <v>//</v>
      </c>
      <c r="J27" s="4"/>
      <c r="K27" s="17"/>
      <c r="L27" s="5"/>
      <c r="M27" s="16"/>
      <c r="N27" s="4"/>
      <c r="O27" s="17"/>
      <c r="P27" s="5"/>
      <c r="Q27" s="4"/>
      <c r="R27" s="17"/>
      <c r="S27" s="5"/>
      <c r="T27" s="4"/>
      <c r="U27" s="17"/>
      <c r="V27" s="5"/>
      <c r="W27" s="1"/>
      <c r="Y27" s="86"/>
    </row>
    <row r="28" spans="1:25" ht="22.5" customHeight="1" x14ac:dyDescent="0.15">
      <c r="A28" s="1"/>
      <c r="B28" s="133">
        <v>12</v>
      </c>
      <c r="C28" s="148" t="str">
        <f t="shared" si="1"/>
        <v>-</v>
      </c>
      <c r="D28" s="145"/>
      <c r="E28" s="133" t="s">
        <v>25</v>
      </c>
      <c r="F28" s="16"/>
      <c r="G28" s="16"/>
      <c r="H28" s="16"/>
      <c r="I28" s="127" t="str">
        <f t="shared" si="0"/>
        <v>//</v>
      </c>
      <c r="J28" s="4"/>
      <c r="K28" s="17"/>
      <c r="L28" s="5"/>
      <c r="M28" s="16"/>
      <c r="N28" s="4"/>
      <c r="O28" s="17"/>
      <c r="P28" s="5"/>
      <c r="Q28" s="4"/>
      <c r="R28" s="17"/>
      <c r="S28" s="5"/>
      <c r="T28" s="4"/>
      <c r="U28" s="17"/>
      <c r="V28" s="5"/>
      <c r="W28" s="1"/>
      <c r="Y28" s="86"/>
    </row>
    <row r="29" spans="1:25" ht="22.5" customHeight="1" x14ac:dyDescent="0.15">
      <c r="A29" s="1"/>
      <c r="B29" s="133">
        <v>13</v>
      </c>
      <c r="C29" s="148" t="str">
        <f t="shared" si="1"/>
        <v>-</v>
      </c>
      <c r="D29" s="145"/>
      <c r="E29" s="133" t="s">
        <v>25</v>
      </c>
      <c r="F29" s="16"/>
      <c r="G29" s="16"/>
      <c r="H29" s="16"/>
      <c r="I29" s="127" t="str">
        <f t="shared" si="0"/>
        <v>//</v>
      </c>
      <c r="J29" s="4"/>
      <c r="K29" s="17"/>
      <c r="L29" s="5"/>
      <c r="M29" s="16"/>
      <c r="N29" s="4"/>
      <c r="O29" s="17"/>
      <c r="P29" s="5"/>
      <c r="Q29" s="4"/>
      <c r="R29" s="17"/>
      <c r="S29" s="5"/>
      <c r="T29" s="4"/>
      <c r="U29" s="17"/>
      <c r="V29" s="5"/>
      <c r="W29" s="1"/>
      <c r="Y29" s="86"/>
    </row>
    <row r="30" spans="1:25" ht="22.5" customHeight="1" x14ac:dyDescent="0.15">
      <c r="A30" s="1"/>
      <c r="B30" s="133">
        <v>14</v>
      </c>
      <c r="C30" s="148" t="str">
        <f t="shared" si="1"/>
        <v>-</v>
      </c>
      <c r="D30" s="145"/>
      <c r="E30" s="133" t="s">
        <v>25</v>
      </c>
      <c r="F30" s="16"/>
      <c r="G30" s="16"/>
      <c r="H30" s="16"/>
      <c r="I30" s="127" t="str">
        <f t="shared" si="0"/>
        <v>//</v>
      </c>
      <c r="J30" s="4"/>
      <c r="K30" s="17"/>
      <c r="L30" s="5"/>
      <c r="M30" s="16"/>
      <c r="N30" s="4"/>
      <c r="O30" s="17"/>
      <c r="P30" s="5"/>
      <c r="Q30" s="4"/>
      <c r="R30" s="17"/>
      <c r="S30" s="5"/>
      <c r="T30" s="4"/>
      <c r="U30" s="17"/>
      <c r="V30" s="5"/>
      <c r="W30" s="1"/>
      <c r="Y30" s="86"/>
    </row>
    <row r="31" spans="1:25" ht="22.5" customHeight="1" x14ac:dyDescent="0.15">
      <c r="A31" s="1"/>
      <c r="B31" s="133">
        <v>15</v>
      </c>
      <c r="C31" s="148" t="str">
        <f t="shared" si="1"/>
        <v>-</v>
      </c>
      <c r="D31" s="145"/>
      <c r="E31" s="133" t="s">
        <v>25</v>
      </c>
      <c r="F31" s="16"/>
      <c r="G31" s="16"/>
      <c r="H31" s="16"/>
      <c r="I31" s="127" t="str">
        <f t="shared" si="0"/>
        <v>//</v>
      </c>
      <c r="J31" s="4"/>
      <c r="K31" s="17"/>
      <c r="L31" s="5"/>
      <c r="M31" s="16"/>
      <c r="N31" s="4"/>
      <c r="O31" s="17"/>
      <c r="P31" s="5"/>
      <c r="Q31" s="4"/>
      <c r="R31" s="17"/>
      <c r="S31" s="5"/>
      <c r="T31" s="4"/>
      <c r="U31" s="17"/>
      <c r="V31" s="5"/>
      <c r="W31" s="1"/>
      <c r="Y31" s="86"/>
    </row>
    <row r="32" spans="1:25" ht="22.5" customHeight="1" x14ac:dyDescent="0.15">
      <c r="A32" s="1"/>
      <c r="B32" s="133">
        <v>16</v>
      </c>
      <c r="C32" s="148" t="str">
        <f t="shared" si="1"/>
        <v>-</v>
      </c>
      <c r="D32" s="145"/>
      <c r="E32" s="133" t="s">
        <v>25</v>
      </c>
      <c r="F32" s="16"/>
      <c r="G32" s="16"/>
      <c r="H32" s="16"/>
      <c r="I32" s="127" t="str">
        <f t="shared" si="0"/>
        <v>//</v>
      </c>
      <c r="J32" s="4"/>
      <c r="K32" s="17"/>
      <c r="L32" s="5"/>
      <c r="M32" s="16"/>
      <c r="N32" s="4"/>
      <c r="O32" s="17"/>
      <c r="P32" s="5"/>
      <c r="Q32" s="4"/>
      <c r="R32" s="17"/>
      <c r="S32" s="5"/>
      <c r="T32" s="4"/>
      <c r="U32" s="17"/>
      <c r="V32" s="5"/>
      <c r="W32" s="1"/>
      <c r="Y32" s="86"/>
    </row>
    <row r="33" spans="1:25" ht="22.5" customHeight="1" x14ac:dyDescent="0.15">
      <c r="A33" s="1"/>
      <c r="B33" s="133">
        <v>17</v>
      </c>
      <c r="C33" s="148" t="str">
        <f t="shared" si="1"/>
        <v>-</v>
      </c>
      <c r="D33" s="145"/>
      <c r="E33" s="133" t="s">
        <v>25</v>
      </c>
      <c r="F33" s="16"/>
      <c r="G33" s="16"/>
      <c r="H33" s="16"/>
      <c r="I33" s="127" t="str">
        <f t="shared" si="0"/>
        <v>//</v>
      </c>
      <c r="J33" s="4"/>
      <c r="K33" s="17"/>
      <c r="L33" s="5"/>
      <c r="M33" s="16"/>
      <c r="N33" s="4"/>
      <c r="O33" s="17"/>
      <c r="P33" s="5"/>
      <c r="Q33" s="4"/>
      <c r="R33" s="17"/>
      <c r="S33" s="5"/>
      <c r="T33" s="4"/>
      <c r="U33" s="17"/>
      <c r="V33" s="5"/>
      <c r="W33" s="1"/>
      <c r="Y33" s="86"/>
    </row>
    <row r="34" spans="1:25" ht="22.5" customHeight="1" x14ac:dyDescent="0.15">
      <c r="A34" s="1"/>
      <c r="B34" s="133">
        <v>18</v>
      </c>
      <c r="C34" s="148" t="str">
        <f t="shared" si="1"/>
        <v>-</v>
      </c>
      <c r="D34" s="145"/>
      <c r="E34" s="133" t="s">
        <v>25</v>
      </c>
      <c r="F34" s="16"/>
      <c r="G34" s="16"/>
      <c r="H34" s="16"/>
      <c r="I34" s="127" t="str">
        <f t="shared" si="0"/>
        <v>//</v>
      </c>
      <c r="J34" s="4"/>
      <c r="K34" s="17"/>
      <c r="L34" s="5"/>
      <c r="M34" s="16"/>
      <c r="N34" s="4"/>
      <c r="O34" s="17"/>
      <c r="P34" s="5"/>
      <c r="Q34" s="4"/>
      <c r="R34" s="17"/>
      <c r="S34" s="5"/>
      <c r="T34" s="4"/>
      <c r="U34" s="17"/>
      <c r="V34" s="5"/>
      <c r="W34" s="1"/>
      <c r="Y34" s="86"/>
    </row>
    <row r="35" spans="1:25" ht="22.5" customHeight="1" x14ac:dyDescent="0.15">
      <c r="A35" s="1"/>
      <c r="B35" s="133">
        <v>19</v>
      </c>
      <c r="C35" s="148" t="str">
        <f t="shared" si="1"/>
        <v>-</v>
      </c>
      <c r="D35" s="145"/>
      <c r="E35" s="133" t="s">
        <v>25</v>
      </c>
      <c r="F35" s="16"/>
      <c r="G35" s="16"/>
      <c r="H35" s="16"/>
      <c r="I35" s="127" t="str">
        <f t="shared" si="0"/>
        <v>//</v>
      </c>
      <c r="J35" s="4"/>
      <c r="K35" s="17"/>
      <c r="L35" s="5"/>
      <c r="M35" s="16"/>
      <c r="N35" s="4"/>
      <c r="O35" s="17"/>
      <c r="P35" s="5"/>
      <c r="Q35" s="4"/>
      <c r="R35" s="17"/>
      <c r="S35" s="5"/>
      <c r="T35" s="4"/>
      <c r="U35" s="17"/>
      <c r="V35" s="5"/>
      <c r="W35" s="1"/>
      <c r="Y35" s="86"/>
    </row>
    <row r="36" spans="1:25" ht="22.5" customHeight="1" x14ac:dyDescent="0.15">
      <c r="A36" s="1"/>
      <c r="B36" s="133">
        <v>20</v>
      </c>
      <c r="C36" s="148" t="str">
        <f t="shared" si="1"/>
        <v>-</v>
      </c>
      <c r="D36" s="145"/>
      <c r="E36" s="133" t="s">
        <v>25</v>
      </c>
      <c r="F36" s="16"/>
      <c r="G36" s="16"/>
      <c r="H36" s="16"/>
      <c r="I36" s="127" t="str">
        <f t="shared" si="0"/>
        <v>//</v>
      </c>
      <c r="J36" s="4"/>
      <c r="K36" s="17"/>
      <c r="L36" s="5"/>
      <c r="M36" s="16"/>
      <c r="N36" s="4"/>
      <c r="O36" s="17"/>
      <c r="P36" s="5"/>
      <c r="Q36" s="4"/>
      <c r="R36" s="17"/>
      <c r="S36" s="5"/>
      <c r="T36" s="4"/>
      <c r="U36" s="17"/>
      <c r="V36" s="5"/>
      <c r="W36" s="1"/>
      <c r="Y36" s="86"/>
    </row>
    <row r="37" spans="1:25" ht="22.5" customHeight="1" x14ac:dyDescent="0.15">
      <c r="A37" s="1"/>
      <c r="B37" s="133">
        <v>21</v>
      </c>
      <c r="C37" s="148" t="str">
        <f t="shared" si="1"/>
        <v>-</v>
      </c>
      <c r="D37" s="145"/>
      <c r="E37" s="133" t="s">
        <v>25</v>
      </c>
      <c r="F37" s="16"/>
      <c r="G37" s="16"/>
      <c r="H37" s="16"/>
      <c r="I37" s="127" t="str">
        <f t="shared" si="0"/>
        <v>//</v>
      </c>
      <c r="J37" s="4"/>
      <c r="K37" s="17"/>
      <c r="L37" s="5"/>
      <c r="M37" s="16"/>
      <c r="N37" s="4"/>
      <c r="O37" s="17"/>
      <c r="P37" s="5"/>
      <c r="Q37" s="4"/>
      <c r="R37" s="17"/>
      <c r="S37" s="5"/>
      <c r="T37" s="4"/>
      <c r="U37" s="17"/>
      <c r="V37" s="5"/>
      <c r="W37" s="1"/>
      <c r="Y37" s="86"/>
    </row>
    <row r="38" spans="1:25" ht="22.5" customHeight="1" x14ac:dyDescent="0.15">
      <c r="A38" s="1"/>
      <c r="B38" s="133">
        <v>22</v>
      </c>
      <c r="C38" s="148" t="str">
        <f t="shared" si="1"/>
        <v>-</v>
      </c>
      <c r="D38" s="145"/>
      <c r="E38" s="133" t="s">
        <v>25</v>
      </c>
      <c r="F38" s="16"/>
      <c r="G38" s="16"/>
      <c r="H38" s="16"/>
      <c r="I38" s="127" t="str">
        <f t="shared" si="0"/>
        <v>//</v>
      </c>
      <c r="J38" s="4"/>
      <c r="K38" s="17"/>
      <c r="L38" s="5"/>
      <c r="M38" s="16"/>
      <c r="N38" s="4"/>
      <c r="O38" s="17"/>
      <c r="P38" s="5"/>
      <c r="Q38" s="4"/>
      <c r="R38" s="17"/>
      <c r="S38" s="5"/>
      <c r="T38" s="4"/>
      <c r="U38" s="17"/>
      <c r="V38" s="5"/>
      <c r="W38" s="1"/>
      <c r="Y38" s="86"/>
    </row>
    <row r="39" spans="1:25" ht="22.5" customHeight="1" x14ac:dyDescent="0.15">
      <c r="A39" s="1"/>
      <c r="B39" s="133">
        <v>23</v>
      </c>
      <c r="C39" s="148" t="str">
        <f t="shared" si="1"/>
        <v>-</v>
      </c>
      <c r="D39" s="145"/>
      <c r="E39" s="133" t="s">
        <v>25</v>
      </c>
      <c r="F39" s="16"/>
      <c r="G39" s="16"/>
      <c r="H39" s="16"/>
      <c r="I39" s="127" t="str">
        <f t="shared" si="0"/>
        <v>//</v>
      </c>
      <c r="J39" s="4"/>
      <c r="K39" s="17"/>
      <c r="L39" s="5"/>
      <c r="M39" s="16"/>
      <c r="N39" s="4"/>
      <c r="O39" s="17"/>
      <c r="P39" s="5"/>
      <c r="Q39" s="4"/>
      <c r="R39" s="17"/>
      <c r="S39" s="5"/>
      <c r="T39" s="4"/>
      <c r="U39" s="17"/>
      <c r="V39" s="5"/>
      <c r="W39" s="1"/>
      <c r="Y39" s="86"/>
    </row>
    <row r="40" spans="1:25" ht="22.5" customHeight="1" x14ac:dyDescent="0.15">
      <c r="A40" s="1"/>
      <c r="B40" s="133">
        <v>24</v>
      </c>
      <c r="C40" s="148" t="str">
        <f t="shared" si="1"/>
        <v>-</v>
      </c>
      <c r="D40" s="145"/>
      <c r="E40" s="133" t="s">
        <v>25</v>
      </c>
      <c r="F40" s="16"/>
      <c r="G40" s="16"/>
      <c r="H40" s="16"/>
      <c r="I40" s="127" t="str">
        <f t="shared" si="0"/>
        <v>//</v>
      </c>
      <c r="J40" s="4"/>
      <c r="K40" s="17"/>
      <c r="L40" s="5"/>
      <c r="M40" s="16"/>
      <c r="N40" s="4"/>
      <c r="O40" s="17"/>
      <c r="P40" s="5"/>
      <c r="Q40" s="4"/>
      <c r="R40" s="17"/>
      <c r="S40" s="5"/>
      <c r="T40" s="4"/>
      <c r="U40" s="17"/>
      <c r="V40" s="5"/>
      <c r="W40" s="1"/>
      <c r="Y40" s="86"/>
    </row>
    <row r="41" spans="1:25" ht="22.5" customHeight="1" x14ac:dyDescent="0.15">
      <c r="A41" s="1"/>
      <c r="B41" s="133">
        <v>25</v>
      </c>
      <c r="C41" s="148" t="str">
        <f t="shared" si="1"/>
        <v>-</v>
      </c>
      <c r="D41" s="145"/>
      <c r="E41" s="133" t="s">
        <v>25</v>
      </c>
      <c r="F41" s="16"/>
      <c r="G41" s="16"/>
      <c r="H41" s="16"/>
      <c r="I41" s="127" t="str">
        <f t="shared" si="0"/>
        <v>//</v>
      </c>
      <c r="J41" s="4"/>
      <c r="K41" s="17"/>
      <c r="L41" s="5"/>
      <c r="M41" s="16"/>
      <c r="N41" s="4"/>
      <c r="O41" s="17"/>
      <c r="P41" s="5"/>
      <c r="Q41" s="4"/>
      <c r="R41" s="17"/>
      <c r="S41" s="5"/>
      <c r="T41" s="4"/>
      <c r="U41" s="17"/>
      <c r="V41" s="5"/>
      <c r="W41" s="1"/>
      <c r="Y41" s="86"/>
    </row>
    <row r="42" spans="1:25" ht="22.5" customHeight="1" x14ac:dyDescent="0.15">
      <c r="A42" s="1"/>
      <c r="B42" s="133">
        <v>26</v>
      </c>
      <c r="C42" s="148" t="str">
        <f t="shared" si="1"/>
        <v>-</v>
      </c>
      <c r="D42" s="145"/>
      <c r="E42" s="133" t="s">
        <v>25</v>
      </c>
      <c r="F42" s="16"/>
      <c r="G42" s="16"/>
      <c r="H42" s="16"/>
      <c r="I42" s="127" t="str">
        <f t="shared" si="0"/>
        <v>//</v>
      </c>
      <c r="J42" s="4"/>
      <c r="K42" s="17"/>
      <c r="L42" s="5"/>
      <c r="M42" s="16"/>
      <c r="N42" s="4"/>
      <c r="O42" s="17"/>
      <c r="P42" s="5"/>
      <c r="Q42" s="4"/>
      <c r="R42" s="17"/>
      <c r="S42" s="5"/>
      <c r="T42" s="4"/>
      <c r="U42" s="17"/>
      <c r="V42" s="5"/>
      <c r="W42" s="1"/>
      <c r="Y42" s="86"/>
    </row>
    <row r="43" spans="1:25" ht="22.5" customHeight="1" x14ac:dyDescent="0.15">
      <c r="A43" s="1"/>
      <c r="B43" s="133">
        <v>27</v>
      </c>
      <c r="C43" s="148" t="str">
        <f t="shared" si="1"/>
        <v>-</v>
      </c>
      <c r="D43" s="145"/>
      <c r="E43" s="133" t="s">
        <v>25</v>
      </c>
      <c r="F43" s="16"/>
      <c r="G43" s="16"/>
      <c r="H43" s="16"/>
      <c r="I43" s="127" t="str">
        <f t="shared" si="0"/>
        <v>//</v>
      </c>
      <c r="J43" s="4"/>
      <c r="K43" s="17"/>
      <c r="L43" s="5"/>
      <c r="M43" s="16"/>
      <c r="N43" s="4"/>
      <c r="O43" s="17"/>
      <c r="P43" s="5"/>
      <c r="Q43" s="4"/>
      <c r="R43" s="17"/>
      <c r="S43" s="5"/>
      <c r="T43" s="4"/>
      <c r="U43" s="17"/>
      <c r="V43" s="5"/>
      <c r="W43" s="1"/>
      <c r="Y43" s="86"/>
    </row>
    <row r="44" spans="1:25" ht="22.5" customHeight="1" x14ac:dyDescent="0.15">
      <c r="A44" s="1"/>
      <c r="B44" s="133">
        <v>28</v>
      </c>
      <c r="C44" s="148" t="str">
        <f t="shared" si="1"/>
        <v>-</v>
      </c>
      <c r="D44" s="145"/>
      <c r="E44" s="133" t="s">
        <v>25</v>
      </c>
      <c r="F44" s="16"/>
      <c r="G44" s="16"/>
      <c r="H44" s="16"/>
      <c r="I44" s="127" t="str">
        <f t="shared" si="0"/>
        <v>//</v>
      </c>
      <c r="J44" s="4"/>
      <c r="K44" s="17"/>
      <c r="L44" s="5"/>
      <c r="M44" s="16"/>
      <c r="N44" s="4"/>
      <c r="O44" s="17"/>
      <c r="P44" s="5"/>
      <c r="Q44" s="4"/>
      <c r="R44" s="17"/>
      <c r="S44" s="5"/>
      <c r="T44" s="4"/>
      <c r="U44" s="17"/>
      <c r="V44" s="5"/>
      <c r="W44" s="1"/>
      <c r="Y44" s="86"/>
    </row>
    <row r="45" spans="1:25" ht="22.5" customHeight="1" x14ac:dyDescent="0.15">
      <c r="A45" s="1"/>
      <c r="B45" s="133">
        <v>29</v>
      </c>
      <c r="C45" s="148" t="str">
        <f t="shared" si="1"/>
        <v>-</v>
      </c>
      <c r="D45" s="145"/>
      <c r="E45" s="133" t="s">
        <v>25</v>
      </c>
      <c r="F45" s="16"/>
      <c r="G45" s="16"/>
      <c r="H45" s="16"/>
      <c r="I45" s="127" t="str">
        <f t="shared" si="0"/>
        <v>//</v>
      </c>
      <c r="J45" s="4"/>
      <c r="K45" s="17"/>
      <c r="L45" s="5"/>
      <c r="M45" s="16"/>
      <c r="N45" s="4"/>
      <c r="O45" s="17"/>
      <c r="P45" s="5"/>
      <c r="Q45" s="4"/>
      <c r="R45" s="17"/>
      <c r="S45" s="5"/>
      <c r="T45" s="4"/>
      <c r="U45" s="17"/>
      <c r="V45" s="5"/>
      <c r="W45" s="1"/>
      <c r="Y45" s="86"/>
    </row>
    <row r="46" spans="1:25" ht="22.5" customHeight="1" x14ac:dyDescent="0.15">
      <c r="A46" s="1"/>
      <c r="B46" s="133">
        <v>30</v>
      </c>
      <c r="C46" s="148" t="str">
        <f t="shared" si="1"/>
        <v>-</v>
      </c>
      <c r="D46" s="145"/>
      <c r="E46" s="133" t="s">
        <v>25</v>
      </c>
      <c r="F46" s="16"/>
      <c r="G46" s="16"/>
      <c r="H46" s="16"/>
      <c r="I46" s="127" t="str">
        <f t="shared" si="0"/>
        <v>//</v>
      </c>
      <c r="J46" s="4"/>
      <c r="K46" s="17"/>
      <c r="L46" s="5"/>
      <c r="M46" s="16"/>
      <c r="N46" s="4"/>
      <c r="O46" s="17"/>
      <c r="P46" s="5"/>
      <c r="Q46" s="4"/>
      <c r="R46" s="17"/>
      <c r="S46" s="5"/>
      <c r="T46" s="4"/>
      <c r="U46" s="17"/>
      <c r="V46" s="5"/>
      <c r="W46" s="1"/>
      <c r="Y46" s="86"/>
    </row>
    <row r="47" spans="1:25" ht="36" customHeight="1" x14ac:dyDescent="0.15">
      <c r="A47" s="1"/>
      <c r="B47" s="1"/>
      <c r="C47" s="2"/>
      <c r="D47" s="1"/>
      <c r="E47" s="1"/>
      <c r="F47" s="1"/>
      <c r="G47" s="1"/>
      <c r="H47" s="1"/>
      <c r="I47" s="2"/>
      <c r="J47" s="3"/>
      <c r="K47" s="3"/>
      <c r="L47" s="3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Y47" s="86"/>
    </row>
    <row r="48" spans="1:25" x14ac:dyDescent="0.15">
      <c r="A48" s="1"/>
      <c r="B48" s="1"/>
      <c r="C48" s="2"/>
      <c r="D48" s="1"/>
      <c r="E48" s="1"/>
      <c r="F48" s="1"/>
      <c r="G48" s="1"/>
      <c r="H48" s="1"/>
      <c r="I48" s="2"/>
      <c r="J48" s="3"/>
      <c r="K48" s="3"/>
      <c r="L48" s="3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15">
      <c r="A49" s="1"/>
      <c r="B49" s="1"/>
      <c r="C49" s="2"/>
      <c r="D49" s="1"/>
      <c r="E49" s="1"/>
      <c r="F49" s="1"/>
      <c r="G49" s="1"/>
      <c r="H49" s="1"/>
      <c r="I49" s="2"/>
      <c r="J49" s="3"/>
      <c r="K49" s="3"/>
      <c r="L49" s="3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15">
      <c r="A50" s="1"/>
      <c r="B50" s="1"/>
      <c r="C50" s="2"/>
      <c r="D50" s="1"/>
      <c r="E50" s="1"/>
      <c r="F50" s="1"/>
      <c r="G50" s="1"/>
      <c r="H50" s="1"/>
      <c r="I50" s="2"/>
      <c r="J50" s="3"/>
      <c r="K50" s="3"/>
      <c r="L50" s="3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15">
      <c r="A51" s="1"/>
      <c r="B51" s="1"/>
      <c r="C51" s="2"/>
      <c r="D51" s="1"/>
      <c r="E51" s="1"/>
      <c r="F51" s="1"/>
      <c r="G51" s="1"/>
      <c r="H51" s="1"/>
      <c r="I51" s="2"/>
      <c r="J51" s="3"/>
      <c r="K51" s="3"/>
      <c r="L51" s="3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15">
      <c r="A52" s="1"/>
      <c r="B52" s="1"/>
      <c r="C52" s="2"/>
      <c r="D52" s="1"/>
      <c r="E52" s="1"/>
      <c r="F52" s="1"/>
      <c r="G52" s="1"/>
      <c r="H52" s="1"/>
      <c r="I52" s="2"/>
      <c r="J52" s="3"/>
      <c r="K52" s="3"/>
      <c r="L52" s="3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15">
      <c r="A53" s="1"/>
      <c r="B53" s="1"/>
      <c r="C53" s="2"/>
      <c r="D53" s="1"/>
      <c r="E53" s="1"/>
      <c r="F53" s="1"/>
      <c r="G53" s="1"/>
      <c r="H53" s="1"/>
      <c r="I53" s="2"/>
      <c r="J53" s="3"/>
      <c r="K53" s="3"/>
      <c r="L53" s="3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15">
      <c r="A54" s="1"/>
      <c r="B54" s="1"/>
      <c r="C54" s="2"/>
      <c r="D54" s="1"/>
      <c r="E54" s="1"/>
      <c r="F54" s="1"/>
      <c r="G54" s="1"/>
      <c r="H54" s="1"/>
      <c r="I54" s="2"/>
      <c r="J54" s="3"/>
      <c r="K54" s="3"/>
      <c r="L54" s="3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15">
      <c r="A55" s="1"/>
      <c r="B55" s="1"/>
      <c r="C55" s="2"/>
      <c r="D55" s="1"/>
      <c r="E55" s="1"/>
      <c r="F55" s="1"/>
      <c r="G55" s="1"/>
      <c r="H55" s="1"/>
      <c r="I55" s="2"/>
      <c r="J55" s="3"/>
      <c r="K55" s="3"/>
      <c r="L55" s="3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15">
      <c r="A56" s="1"/>
      <c r="B56" s="1"/>
      <c r="C56" s="2"/>
      <c r="D56" s="1"/>
      <c r="E56" s="1"/>
      <c r="F56" s="1"/>
      <c r="G56" s="1"/>
      <c r="H56" s="1"/>
      <c r="I56" s="2"/>
      <c r="J56" s="3"/>
      <c r="K56" s="3"/>
      <c r="L56" s="3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15">
      <c r="A57" s="1"/>
      <c r="B57" s="1"/>
      <c r="C57" s="2"/>
      <c r="D57" s="1"/>
      <c r="E57" s="1"/>
      <c r="F57" s="1"/>
      <c r="G57" s="1"/>
      <c r="H57" s="1"/>
      <c r="I57" s="2"/>
      <c r="J57" s="3"/>
      <c r="K57" s="3"/>
      <c r="L57" s="3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15">
      <c r="A58" s="1"/>
      <c r="B58" s="1"/>
      <c r="C58" s="2"/>
      <c r="D58" s="1"/>
      <c r="E58" s="1"/>
      <c r="F58" s="1"/>
      <c r="G58" s="1"/>
      <c r="H58" s="1"/>
      <c r="I58" s="2"/>
      <c r="J58" s="3"/>
      <c r="K58" s="3"/>
      <c r="L58" s="3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15">
      <c r="A59" s="1"/>
      <c r="B59" s="1"/>
      <c r="C59" s="2"/>
      <c r="D59" s="1"/>
      <c r="E59" s="1"/>
      <c r="F59" s="1"/>
      <c r="G59" s="1"/>
      <c r="H59" s="1"/>
      <c r="I59" s="2"/>
      <c r="J59" s="3"/>
      <c r="K59" s="3"/>
      <c r="L59" s="3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15">
      <c r="A60" s="1"/>
      <c r="B60" s="1"/>
      <c r="C60" s="2"/>
      <c r="D60" s="1"/>
      <c r="E60" s="1"/>
      <c r="F60" s="1"/>
      <c r="G60" s="1"/>
      <c r="H60" s="1"/>
      <c r="I60" s="2"/>
      <c r="J60" s="3"/>
      <c r="K60" s="3"/>
      <c r="L60" s="3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15">
      <c r="A61" s="1"/>
      <c r="B61" s="1"/>
      <c r="C61" s="2"/>
      <c r="D61" s="1"/>
      <c r="E61" s="1"/>
      <c r="F61" s="1"/>
      <c r="G61" s="1"/>
      <c r="H61" s="1"/>
      <c r="I61" s="2"/>
      <c r="J61" s="3"/>
      <c r="K61" s="3"/>
      <c r="L61" s="3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15">
      <c r="A62" s="1"/>
      <c r="B62" s="1"/>
      <c r="C62" s="2"/>
      <c r="D62" s="1"/>
      <c r="E62" s="1"/>
      <c r="F62" s="1"/>
      <c r="G62" s="1"/>
      <c r="H62" s="1"/>
      <c r="I62" s="2"/>
      <c r="J62" s="3"/>
      <c r="K62" s="3"/>
      <c r="L62" s="3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</row>
  </sheetData>
  <mergeCells count="10">
    <mergeCell ref="N11:V11"/>
    <mergeCell ref="B11:B12"/>
    <mergeCell ref="D11:F12"/>
    <mergeCell ref="G11:G12"/>
    <mergeCell ref="H11:H12"/>
    <mergeCell ref="D2:G2"/>
    <mergeCell ref="D3:G3"/>
    <mergeCell ref="D5:G5"/>
    <mergeCell ref="D7:G7"/>
    <mergeCell ref="M11:M12"/>
  </mergeCells>
  <phoneticPr fontId="3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</sheetPr>
  <dimension ref="A1:Z51"/>
  <sheetViews>
    <sheetView topLeftCell="A37" workbookViewId="0">
      <selection activeCell="O50" sqref="O50"/>
    </sheetView>
  </sheetViews>
  <sheetFormatPr defaultRowHeight="13.5" x14ac:dyDescent="0.15"/>
  <cols>
    <col min="1" max="1" width="9" style="18"/>
    <col min="2" max="2" width="6.875" style="19" customWidth="1"/>
    <col min="3" max="3" width="4.125" style="20" customWidth="1"/>
    <col min="4" max="4" width="1.25" style="20" customWidth="1"/>
    <col min="5" max="5" width="3.5" style="20" customWidth="1"/>
    <col min="6" max="6" width="11.25" style="20" customWidth="1"/>
    <col min="7" max="7" width="17.875" style="20" customWidth="1"/>
    <col min="8" max="8" width="4.375" style="66" customWidth="1"/>
    <col min="9" max="9" width="4.375" style="20" customWidth="1"/>
    <col min="10" max="10" width="7.375" style="20" customWidth="1"/>
    <col min="11" max="11" width="4.375" style="20" customWidth="1"/>
    <col min="12" max="20" width="3.5" style="20" customWidth="1"/>
    <col min="21" max="21" width="1.25" style="20" customWidth="1"/>
    <col min="22" max="26" width="9" style="20"/>
  </cols>
  <sheetData>
    <row r="1" spans="1:24" ht="16.5" customHeight="1" x14ac:dyDescent="0.15">
      <c r="W1" s="20">
        <v>1</v>
      </c>
      <c r="X1" s="20" t="s">
        <v>117</v>
      </c>
    </row>
    <row r="2" spans="1:24" ht="16.5" customHeight="1" x14ac:dyDescent="0.15">
      <c r="W2" s="20">
        <v>2</v>
      </c>
      <c r="X2" s="20" t="s">
        <v>118</v>
      </c>
    </row>
    <row r="3" spans="1:24" ht="16.5" customHeight="1" thickBot="1" x14ac:dyDescent="0.2">
      <c r="D3" s="21"/>
      <c r="E3" s="21"/>
      <c r="F3" s="21"/>
      <c r="G3" s="171" t="str">
        <f>IF(B4="","      総合体育・新人体育・カヌー選手権     ",VLOOKUP(B4,W1:X3,2,0))</f>
        <v xml:space="preserve">      総合体育・新人体育・カヌー選手権     </v>
      </c>
      <c r="H3" s="171"/>
      <c r="I3" s="171"/>
      <c r="J3" s="171"/>
      <c r="K3" s="171"/>
      <c r="L3" s="171"/>
      <c r="M3" s="171"/>
      <c r="N3" s="171"/>
      <c r="O3" s="171"/>
      <c r="P3" s="171"/>
      <c r="Q3" s="22"/>
      <c r="R3" s="21"/>
      <c r="S3" s="21"/>
      <c r="T3" s="21"/>
      <c r="U3" s="21"/>
      <c r="W3" s="20">
        <v>3</v>
      </c>
      <c r="X3" s="20" t="s">
        <v>119</v>
      </c>
    </row>
    <row r="4" spans="1:24" ht="20.25" customHeight="1" thickBot="1" x14ac:dyDescent="0.2">
      <c r="A4" s="18" t="s">
        <v>26</v>
      </c>
      <c r="B4" s="23"/>
      <c r="D4" s="21"/>
      <c r="E4" s="24" t="s">
        <v>27</v>
      </c>
      <c r="F4" s="25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26"/>
      <c r="R4" s="26"/>
      <c r="S4" s="27"/>
      <c r="T4" s="27" t="s">
        <v>28</v>
      </c>
      <c r="U4" s="21"/>
    </row>
    <row r="5" spans="1:24" ht="14.25" thickBot="1" x14ac:dyDescent="0.2">
      <c r="D5" s="28"/>
      <c r="E5" s="28"/>
      <c r="F5" s="28"/>
      <c r="G5" s="28"/>
      <c r="H5" s="2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4" ht="14.25" thickBot="1" x14ac:dyDescent="0.2">
      <c r="C6" s="110"/>
      <c r="D6" s="30"/>
      <c r="E6" s="31"/>
      <c r="F6" s="31"/>
      <c r="G6" s="31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3"/>
    </row>
    <row r="7" spans="1:24" ht="15" thickBot="1" x14ac:dyDescent="0.2">
      <c r="A7" s="18" t="s">
        <v>29</v>
      </c>
      <c r="B7" s="23">
        <v>1</v>
      </c>
      <c r="C7" s="110"/>
      <c r="D7" s="34"/>
      <c r="E7" s="21"/>
      <c r="F7" s="35" t="s">
        <v>30</v>
      </c>
      <c r="G7" s="36" t="s">
        <v>31</v>
      </c>
      <c r="H7" s="37"/>
      <c r="I7" s="173" t="str">
        <f>IF(B7="","男子　・　女子",VLOOKUP(B7,A9:B11,2,0))</f>
        <v>男子・女子</v>
      </c>
      <c r="J7" s="173"/>
      <c r="K7" s="173"/>
      <c r="L7" s="173"/>
      <c r="M7" s="21"/>
      <c r="N7" s="21"/>
      <c r="O7" s="21"/>
      <c r="P7" s="38" t="s">
        <v>32</v>
      </c>
      <c r="Q7" s="39"/>
      <c r="R7" s="39"/>
      <c r="S7" s="39"/>
      <c r="T7" s="40"/>
      <c r="U7" s="41"/>
    </row>
    <row r="8" spans="1:24" ht="13.5" customHeight="1" x14ac:dyDescent="0.15">
      <c r="C8" s="110"/>
      <c r="D8" s="34"/>
      <c r="E8" s="21"/>
      <c r="F8" s="37"/>
      <c r="G8" s="21"/>
      <c r="H8" s="37"/>
      <c r="I8" s="174"/>
      <c r="J8" s="174"/>
      <c r="K8" s="174"/>
      <c r="L8" s="174"/>
      <c r="M8" s="21"/>
      <c r="N8" s="21"/>
      <c r="O8" s="21"/>
      <c r="P8" s="21"/>
      <c r="Q8" s="78"/>
      <c r="R8" s="21"/>
      <c r="S8" s="21"/>
      <c r="T8" s="21"/>
      <c r="U8" s="41"/>
    </row>
    <row r="9" spans="1:24" ht="14.25" x14ac:dyDescent="0.15">
      <c r="A9" s="104">
        <v>1</v>
      </c>
      <c r="B9" s="129" t="s">
        <v>120</v>
      </c>
      <c r="C9" s="110"/>
      <c r="D9" s="34"/>
      <c r="E9" s="21"/>
      <c r="F9" s="35" t="s">
        <v>33</v>
      </c>
      <c r="G9" s="36" t="s">
        <v>34</v>
      </c>
      <c r="H9" s="37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41"/>
    </row>
    <row r="10" spans="1:24" x14ac:dyDescent="0.15">
      <c r="A10" s="104">
        <v>2</v>
      </c>
      <c r="B10" s="104" t="s">
        <v>121</v>
      </c>
      <c r="C10" s="110"/>
      <c r="D10" s="34"/>
      <c r="E10" s="21"/>
      <c r="F10" s="37"/>
      <c r="G10" s="21"/>
      <c r="H10" s="37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41"/>
    </row>
    <row r="11" spans="1:24" ht="17.25" x14ac:dyDescent="0.15">
      <c r="A11" s="104">
        <v>3</v>
      </c>
      <c r="B11" s="104" t="s">
        <v>122</v>
      </c>
      <c r="C11" s="110"/>
      <c r="D11" s="34"/>
      <c r="E11" s="21"/>
      <c r="F11" s="42" t="s">
        <v>35</v>
      </c>
      <c r="G11" s="175" t="str">
        <f>IF(Data入力!D2="","",Data入力!D2)</f>
        <v/>
      </c>
      <c r="H11" s="175"/>
      <c r="I11" s="175"/>
      <c r="J11" s="42" t="s">
        <v>1</v>
      </c>
      <c r="K11" s="37"/>
      <c r="L11" s="43" t="str">
        <f>"引率責任者名　　　"&amp;B12</f>
        <v>引率責任者名　　　</v>
      </c>
      <c r="M11" s="43"/>
      <c r="N11" s="43"/>
      <c r="O11" s="43"/>
      <c r="P11" s="176" t="str">
        <f>IF(Data入力!D5="","",Data入力!D5)</f>
        <v/>
      </c>
      <c r="Q11" s="176"/>
      <c r="R11" s="176"/>
      <c r="S11" s="176"/>
      <c r="T11" s="176"/>
      <c r="U11" s="41"/>
    </row>
    <row r="12" spans="1:24" ht="15" customHeight="1" x14ac:dyDescent="0.15">
      <c r="C12" s="110"/>
      <c r="D12" s="34"/>
      <c r="E12" s="21" t="s">
        <v>36</v>
      </c>
      <c r="F12" s="21"/>
      <c r="G12" s="21"/>
      <c r="H12" s="37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41"/>
    </row>
    <row r="13" spans="1:24" ht="15" customHeight="1" x14ac:dyDescent="0.15">
      <c r="D13" s="34"/>
      <c r="E13" s="188"/>
      <c r="F13" s="189" t="s">
        <v>37</v>
      </c>
      <c r="G13" s="181" t="s">
        <v>7</v>
      </c>
      <c r="H13" s="191" t="s">
        <v>8</v>
      </c>
      <c r="I13" s="177" t="s">
        <v>9</v>
      </c>
      <c r="J13" s="178"/>
      <c r="K13" s="181" t="s">
        <v>10</v>
      </c>
      <c r="L13" s="183" t="s">
        <v>38</v>
      </c>
      <c r="M13" s="184"/>
      <c r="N13" s="184"/>
      <c r="O13" s="184"/>
      <c r="P13" s="184"/>
      <c r="Q13" s="184"/>
      <c r="R13" s="184"/>
      <c r="S13" s="184"/>
      <c r="T13" s="185"/>
      <c r="U13" s="41"/>
    </row>
    <row r="14" spans="1:24" ht="15" customHeight="1" thickBot="1" x14ac:dyDescent="0.2">
      <c r="D14" s="34"/>
      <c r="E14" s="180"/>
      <c r="F14" s="190"/>
      <c r="G14" s="182"/>
      <c r="H14" s="192"/>
      <c r="I14" s="179"/>
      <c r="J14" s="180"/>
      <c r="K14" s="182"/>
      <c r="L14" s="44" t="s">
        <v>39</v>
      </c>
      <c r="M14" s="45" t="s">
        <v>40</v>
      </c>
      <c r="N14" s="46" t="s">
        <v>41</v>
      </c>
      <c r="O14" s="44" t="s">
        <v>42</v>
      </c>
      <c r="P14" s="45" t="s">
        <v>43</v>
      </c>
      <c r="Q14" s="46" t="s">
        <v>44</v>
      </c>
      <c r="R14" s="44" t="s">
        <v>45</v>
      </c>
      <c r="S14" s="45" t="s">
        <v>46</v>
      </c>
      <c r="T14" s="46" t="s">
        <v>47</v>
      </c>
      <c r="U14" s="41"/>
    </row>
    <row r="15" spans="1:24" ht="18.75" customHeight="1" thickBot="1" x14ac:dyDescent="0.2">
      <c r="A15" s="18" t="s">
        <v>48</v>
      </c>
      <c r="B15" s="23"/>
      <c r="D15" s="34"/>
      <c r="E15" s="47">
        <v>1</v>
      </c>
      <c r="F15" s="35" t="str">
        <f>IF(B15="","",VLOOKUP(B15,Data入力!$B$13:$V$48,2,0))</f>
        <v/>
      </c>
      <c r="G15" s="48" t="str">
        <f>IF(B15="","",VLOOKUP(B15,Data入力!$B$13:$V$48,6,0))</f>
        <v/>
      </c>
      <c r="H15" s="35" t="str">
        <f>IF(B15="","",VLOOKUP(B15,Data入力!$B$13:$V$48,7,0))</f>
        <v/>
      </c>
      <c r="I15" s="186" t="str">
        <f>IF(B15="","",VLOOKUP(B15,Data入力!$B$13:$V$48,8,0))</f>
        <v/>
      </c>
      <c r="J15" s="187"/>
      <c r="K15" s="48" t="str">
        <f>IF(B15="","",VLOOKUP(B15,Data入力!$B$1:$V$48,12,0))</f>
        <v/>
      </c>
      <c r="L15" s="49" t="str">
        <f>IF(B15="","",VLOOKUP(B15,Data入力!$B$13:$V$48,13,0))</f>
        <v/>
      </c>
      <c r="M15" s="50" t="str">
        <f>IF(B15="","",VLOOKUP(B15,Data入力!$B$13:$V$48,14,0))</f>
        <v/>
      </c>
      <c r="N15" s="51" t="str">
        <f>IF(B15="","",VLOOKUP(B15,Data入力!$B$13:$V$48,15,0))</f>
        <v/>
      </c>
      <c r="O15" s="49" t="str">
        <f>IF(B15="","",VLOOKUP(B15,Data入力!$B$1:$V$48,16,0))</f>
        <v/>
      </c>
      <c r="P15" s="50" t="str">
        <f>IF(B15="","",VLOOKUP(B15,Data入力!$B$1:$V$48,17,0))</f>
        <v/>
      </c>
      <c r="Q15" s="51" t="str">
        <f>IF(B15="","",VLOOKUP(B15,Data入力!$B$13:$V$48,18,0))</f>
        <v/>
      </c>
      <c r="R15" s="49" t="str">
        <f>IF(B15="","",VLOOKUP(B15,Data入力!$B$13:$V$48,19,0))</f>
        <v/>
      </c>
      <c r="S15" s="50" t="str">
        <f>IF(B15="","",VLOOKUP(B15,Data入力!$B$13:$V$48,20,0))</f>
        <v/>
      </c>
      <c r="T15" s="51" t="str">
        <f>IF(B15="","",VLOOKUP(B15,Data入力!$B$1:$V$48,21,0))</f>
        <v/>
      </c>
      <c r="U15" s="41"/>
    </row>
    <row r="16" spans="1:24" ht="18.75" customHeight="1" thickBot="1" x14ac:dyDescent="0.2">
      <c r="A16" s="52"/>
      <c r="B16" s="23"/>
      <c r="D16" s="34"/>
      <c r="E16" s="47">
        <v>2</v>
      </c>
      <c r="F16" s="35" t="str">
        <f>IF(B16="","",VLOOKUP(B16,Data入力!$B$13:$V$48,2,0))</f>
        <v/>
      </c>
      <c r="G16" s="48" t="str">
        <f>IF(B16="","",VLOOKUP(B16,Data入力!$B$13:$V$48,6,0))</f>
        <v/>
      </c>
      <c r="H16" s="35" t="str">
        <f>IF(B16="","",VLOOKUP(B16,Data入力!$B$13:$V$48,7,0))</f>
        <v/>
      </c>
      <c r="I16" s="186" t="str">
        <f>IF(B16="","",VLOOKUP(B16,Data入力!$B$13:$V$48,8,0))</f>
        <v/>
      </c>
      <c r="J16" s="187"/>
      <c r="K16" s="48" t="str">
        <f>IF(B16="","",VLOOKUP(B16,Data入力!$B$1:$V$48,12,0))</f>
        <v/>
      </c>
      <c r="L16" s="49" t="str">
        <f>IF(B16="","",VLOOKUP(B16,Data入力!$B$13:$V$48,13,0))</f>
        <v/>
      </c>
      <c r="M16" s="50" t="str">
        <f>IF(B16="","",VLOOKUP(B16,Data入力!$B$13:$V$48,14,0))</f>
        <v/>
      </c>
      <c r="N16" s="51" t="str">
        <f>IF(B16="","",VLOOKUP(B16,Data入力!$B$13:$V$48,15,0))</f>
        <v/>
      </c>
      <c r="O16" s="49" t="str">
        <f>IF(B16="","",VLOOKUP(B16,Data入力!$B$1:$V$48,16,0))</f>
        <v/>
      </c>
      <c r="P16" s="50" t="str">
        <f>IF(B16="","",VLOOKUP(B16,Data入力!$B$1:$V$48,17,0))</f>
        <v/>
      </c>
      <c r="Q16" s="51" t="str">
        <f>IF(B16="","",VLOOKUP(B16,Data入力!$B$13:$V$48,18,0))</f>
        <v/>
      </c>
      <c r="R16" s="49" t="str">
        <f>IF(B16="","",VLOOKUP(B16,Data入力!$B$13:$V$48,19,0))</f>
        <v/>
      </c>
      <c r="S16" s="50" t="str">
        <f>IF(B16="","",VLOOKUP(B16,Data入力!$B$13:$V$48,20,0))</f>
        <v/>
      </c>
      <c r="T16" s="51" t="str">
        <f>IF(B16="","",VLOOKUP(B16,Data入力!$B$1:$V$48,21,0))</f>
        <v/>
      </c>
      <c r="U16" s="41"/>
    </row>
    <row r="17" spans="2:21" ht="18.75" customHeight="1" thickBot="1" x14ac:dyDescent="0.2">
      <c r="B17" s="23"/>
      <c r="D17" s="34"/>
      <c r="E17" s="47">
        <v>3</v>
      </c>
      <c r="F17" s="35" t="str">
        <f>IF(B17="","",VLOOKUP(B17,Data入力!$B$13:$V$48,2,0))</f>
        <v/>
      </c>
      <c r="G17" s="48" t="str">
        <f>IF(B17="","",VLOOKUP(B17,Data入力!$B$13:$V$48,6,0))</f>
        <v/>
      </c>
      <c r="H17" s="35" t="str">
        <f>IF(B17="","",VLOOKUP(B17,Data入力!$B$13:$V$48,7,0))</f>
        <v/>
      </c>
      <c r="I17" s="186" t="str">
        <f>IF(B17="","",VLOOKUP(B17,Data入力!$B$13:$V$48,8,0))</f>
        <v/>
      </c>
      <c r="J17" s="187"/>
      <c r="K17" s="48" t="str">
        <f>IF(B17="","",VLOOKUP(B17,Data入力!$B$1:$V$48,12,0))</f>
        <v/>
      </c>
      <c r="L17" s="49" t="str">
        <f>IF(B17="","",VLOOKUP(B17,Data入力!$B$13:$V$48,13,0))</f>
        <v/>
      </c>
      <c r="M17" s="50" t="str">
        <f>IF(B17="","",VLOOKUP(B17,Data入力!$B$13:$V$48,14,0))</f>
        <v/>
      </c>
      <c r="N17" s="51" t="str">
        <f>IF(B17="","",VLOOKUP(B17,Data入力!$B$13:$V$48,15,0))</f>
        <v/>
      </c>
      <c r="O17" s="49" t="str">
        <f>IF(B17="","",VLOOKUP(B17,Data入力!$B$1:$V$48,16,0))</f>
        <v/>
      </c>
      <c r="P17" s="50" t="str">
        <f>IF(B17="","",VLOOKUP(B17,Data入力!$B$1:$V$48,17,0))</f>
        <v/>
      </c>
      <c r="Q17" s="51" t="str">
        <f>IF(B17="","",VLOOKUP(B17,Data入力!$B$13:$V$48,18,0))</f>
        <v/>
      </c>
      <c r="R17" s="49" t="str">
        <f>IF(B17="","",VLOOKUP(B17,Data入力!$B$13:$V$48,19,0))</f>
        <v/>
      </c>
      <c r="S17" s="50" t="str">
        <f>IF(B17="","",VLOOKUP(B17,Data入力!$B$13:$V$48,20,0))</f>
        <v/>
      </c>
      <c r="T17" s="51" t="str">
        <f>IF(B17="","",VLOOKUP(B17,Data入力!$B$1:$V$48,21,0))</f>
        <v/>
      </c>
      <c r="U17" s="41"/>
    </row>
    <row r="18" spans="2:21" ht="18.75" customHeight="1" thickBot="1" x14ac:dyDescent="0.2">
      <c r="B18" s="23"/>
      <c r="D18" s="34"/>
      <c r="E18" s="47">
        <v>4</v>
      </c>
      <c r="F18" s="35" t="str">
        <f>IF(B18="","",VLOOKUP(B18,Data入力!$B$13:$V$48,2,0))</f>
        <v/>
      </c>
      <c r="G18" s="48" t="str">
        <f>IF(B18="","",VLOOKUP(B18,Data入力!$B$13:$V$48,6,0))</f>
        <v/>
      </c>
      <c r="H18" s="35" t="str">
        <f>IF(B18="","",VLOOKUP(B18,Data入力!$B$13:$V$48,7,0))</f>
        <v/>
      </c>
      <c r="I18" s="186" t="str">
        <f>IF(B18="","",VLOOKUP(B18,Data入力!$B$13:$V$48,8,0))</f>
        <v/>
      </c>
      <c r="J18" s="187"/>
      <c r="K18" s="48" t="str">
        <f>IF(B18="","",VLOOKUP(B18,Data入力!$B$1:$V$48,12,0))</f>
        <v/>
      </c>
      <c r="L18" s="49" t="str">
        <f>IF(B18="","",VLOOKUP(B18,Data入力!$B$13:$V$48,13,0))</f>
        <v/>
      </c>
      <c r="M18" s="50" t="str">
        <f>IF(B18="","",VLOOKUP(B18,Data入力!$B$13:$V$48,14,0))</f>
        <v/>
      </c>
      <c r="N18" s="51" t="str">
        <f>IF(B18="","",VLOOKUP(B18,Data入力!$B$13:$V$48,15,0))</f>
        <v/>
      </c>
      <c r="O18" s="49" t="str">
        <f>IF(B18="","",VLOOKUP(B18,Data入力!$B$1:$V$48,16,0))</f>
        <v/>
      </c>
      <c r="P18" s="50" t="str">
        <f>IF(B18="","",VLOOKUP(B18,Data入力!$B$1:$V$48,17,0))</f>
        <v/>
      </c>
      <c r="Q18" s="51" t="str">
        <f>IF(B18="","",VLOOKUP(B18,Data入力!$B$13:$V$48,18,0))</f>
        <v/>
      </c>
      <c r="R18" s="49" t="str">
        <f>IF(B18="","",VLOOKUP(B18,Data入力!$B$13:$V$48,19,0))</f>
        <v/>
      </c>
      <c r="S18" s="50" t="str">
        <f>IF(B18="","",VLOOKUP(B18,Data入力!$B$13:$V$48,20,0))</f>
        <v/>
      </c>
      <c r="T18" s="51" t="str">
        <f>IF(B18="","",VLOOKUP(B18,Data入力!$B$1:$V$48,21,0))</f>
        <v/>
      </c>
      <c r="U18" s="41"/>
    </row>
    <row r="19" spans="2:21" ht="18.75" customHeight="1" thickBot="1" x14ac:dyDescent="0.2">
      <c r="B19" s="23"/>
      <c r="D19" s="34"/>
      <c r="E19" s="47">
        <v>5</v>
      </c>
      <c r="F19" s="35" t="str">
        <f>IF(B19="","",VLOOKUP(B19,Data入力!$B$13:$V$48,2,0))</f>
        <v/>
      </c>
      <c r="G19" s="48" t="str">
        <f>IF(B19="","",VLOOKUP(B19,Data入力!$B$13:$V$48,6,0))</f>
        <v/>
      </c>
      <c r="H19" s="35" t="str">
        <f>IF(B19="","",VLOOKUP(B19,Data入力!$B$13:$V$48,7,0))</f>
        <v/>
      </c>
      <c r="I19" s="186" t="str">
        <f>IF(B19="","",VLOOKUP(B19,Data入力!$B$13:$V$48,8,0))</f>
        <v/>
      </c>
      <c r="J19" s="187"/>
      <c r="K19" s="48" t="str">
        <f>IF(B19="","",VLOOKUP(B19,Data入力!$B$1:$V$48,12,0))</f>
        <v/>
      </c>
      <c r="L19" s="49" t="str">
        <f>IF(B19="","",VLOOKUP(B19,Data入力!$B$13:$V$48,13,0))</f>
        <v/>
      </c>
      <c r="M19" s="50" t="str">
        <f>IF(B19="","",VLOOKUP(B19,Data入力!$B$13:$V$48,14,0))</f>
        <v/>
      </c>
      <c r="N19" s="51" t="str">
        <f>IF(B19="","",VLOOKUP(B19,Data入力!$B$13:$V$48,15,0))</f>
        <v/>
      </c>
      <c r="O19" s="49" t="str">
        <f>IF(B19="","",VLOOKUP(B19,Data入力!$B$1:$V$48,16,0))</f>
        <v/>
      </c>
      <c r="P19" s="50" t="str">
        <f>IF(B19="","",VLOOKUP(B19,Data入力!$B$1:$V$48,17,0))</f>
        <v/>
      </c>
      <c r="Q19" s="51" t="str">
        <f>IF(B19="","",VLOOKUP(B19,Data入力!$B$13:$V$48,18,0))</f>
        <v/>
      </c>
      <c r="R19" s="49" t="str">
        <f>IF(B19="","",VLOOKUP(B19,Data入力!$B$13:$V$48,19,0))</f>
        <v/>
      </c>
      <c r="S19" s="50" t="str">
        <f>IF(B19="","",VLOOKUP(B19,Data入力!$B$13:$V$48,20,0))</f>
        <v/>
      </c>
      <c r="T19" s="51" t="str">
        <f>IF(B19="","",VLOOKUP(B19,Data入力!$B$1:$V$48,21,0))</f>
        <v/>
      </c>
      <c r="U19" s="41"/>
    </row>
    <row r="20" spans="2:21" ht="18.75" customHeight="1" thickBot="1" x14ac:dyDescent="0.2">
      <c r="B20" s="23"/>
      <c r="D20" s="34"/>
      <c r="E20" s="47">
        <v>6</v>
      </c>
      <c r="F20" s="35" t="str">
        <f>IF(B20="","",VLOOKUP(B20,Data入力!$B$13:$V$48,2,0))</f>
        <v/>
      </c>
      <c r="G20" s="48" t="str">
        <f>IF(B20="","",VLOOKUP(B20,Data入力!$B$13:$V$48,6,0))</f>
        <v/>
      </c>
      <c r="H20" s="35" t="str">
        <f>IF(B20="","",VLOOKUP(B20,Data入力!$B$13:$V$48,7,0))</f>
        <v/>
      </c>
      <c r="I20" s="186" t="str">
        <f>IF(B20="","",VLOOKUP(B20,Data入力!$B$13:$V$48,8,0))</f>
        <v/>
      </c>
      <c r="J20" s="187"/>
      <c r="K20" s="48" t="str">
        <f>IF(B20="","",VLOOKUP(B20,Data入力!$B$1:$V$48,12,0))</f>
        <v/>
      </c>
      <c r="L20" s="49" t="str">
        <f>IF(B20="","",VLOOKUP(B20,Data入力!$B$13:$V$48,13,0))</f>
        <v/>
      </c>
      <c r="M20" s="50" t="str">
        <f>IF(B20="","",VLOOKUP(B20,Data入力!$B$13:$V$48,14,0))</f>
        <v/>
      </c>
      <c r="N20" s="51" t="str">
        <f>IF(B20="","",VLOOKUP(B20,Data入力!$B$13:$V$48,15,0))</f>
        <v/>
      </c>
      <c r="O20" s="49" t="str">
        <f>IF(B20="","",VLOOKUP(B20,Data入力!$B$1:$V$48,16,0))</f>
        <v/>
      </c>
      <c r="P20" s="50" t="str">
        <f>IF(B20="","",VLOOKUP(B20,Data入力!$B$1:$V$48,17,0))</f>
        <v/>
      </c>
      <c r="Q20" s="51" t="str">
        <f>IF(B20="","",VLOOKUP(B20,Data入力!$B$13:$V$48,18,0))</f>
        <v/>
      </c>
      <c r="R20" s="49" t="str">
        <f>IF(B20="","",VLOOKUP(B20,Data入力!$B$13:$V$48,19,0))</f>
        <v/>
      </c>
      <c r="S20" s="50" t="str">
        <f>IF(B20="","",VLOOKUP(B20,Data入力!$B$13:$V$48,20,0))</f>
        <v/>
      </c>
      <c r="T20" s="51" t="str">
        <f>IF(B20="","",VLOOKUP(B20,Data入力!$B$1:$V$48,21,0))</f>
        <v/>
      </c>
      <c r="U20" s="41"/>
    </row>
    <row r="21" spans="2:21" ht="18.75" customHeight="1" thickBot="1" x14ac:dyDescent="0.2">
      <c r="B21" s="23"/>
      <c r="D21" s="34"/>
      <c r="E21" s="47">
        <v>7</v>
      </c>
      <c r="F21" s="35" t="str">
        <f>IF(B21="","",VLOOKUP(B21,Data入力!$B$13:$V$48,2,0))</f>
        <v/>
      </c>
      <c r="G21" s="48" t="str">
        <f>IF(B21="","",VLOOKUP(B21,Data入力!$B$13:$V$48,6,0))</f>
        <v/>
      </c>
      <c r="H21" s="35" t="str">
        <f>IF(B21="","",VLOOKUP(B21,Data入力!$B$13:$V$48,7,0))</f>
        <v/>
      </c>
      <c r="I21" s="186" t="str">
        <f>IF(B21="","",VLOOKUP(B21,Data入力!$B$13:$V$48,8,0))</f>
        <v/>
      </c>
      <c r="J21" s="187"/>
      <c r="K21" s="48" t="str">
        <f>IF(B21="","",VLOOKUP(B21,Data入力!$B$1:$V$48,12,0))</f>
        <v/>
      </c>
      <c r="L21" s="49" t="str">
        <f>IF(B21="","",VLOOKUP(B21,Data入力!$B$13:$V$48,13,0))</f>
        <v/>
      </c>
      <c r="M21" s="50" t="str">
        <f>IF(B21="","",VLOOKUP(B21,Data入力!$B$13:$V$48,14,0))</f>
        <v/>
      </c>
      <c r="N21" s="51" t="str">
        <f>IF(B21="","",VLOOKUP(B21,Data入力!$B$13:$V$48,15,0))</f>
        <v/>
      </c>
      <c r="O21" s="49" t="str">
        <f>IF(B21="","",VLOOKUP(B21,Data入力!$B$1:$V$48,16,0))</f>
        <v/>
      </c>
      <c r="P21" s="50" t="str">
        <f>IF(B21="","",VLOOKUP(B21,Data入力!$B$1:$V$48,17,0))</f>
        <v/>
      </c>
      <c r="Q21" s="51" t="str">
        <f>IF(B21="","",VLOOKUP(B21,Data入力!$B$13:$V$48,18,0))</f>
        <v/>
      </c>
      <c r="R21" s="49" t="str">
        <f>IF(B21="","",VLOOKUP(B21,Data入力!$B$13:$V$48,19,0))</f>
        <v/>
      </c>
      <c r="S21" s="50" t="str">
        <f>IF(B21="","",VLOOKUP(B21,Data入力!$B$13:$V$48,20,0))</f>
        <v/>
      </c>
      <c r="T21" s="51" t="str">
        <f>IF(B21="","",VLOOKUP(B21,Data入力!$B$1:$V$48,21,0))</f>
        <v/>
      </c>
      <c r="U21" s="41"/>
    </row>
    <row r="22" spans="2:21" ht="18.75" customHeight="1" thickBot="1" x14ac:dyDescent="0.2">
      <c r="B22" s="23"/>
      <c r="D22" s="34"/>
      <c r="E22" s="47">
        <v>8</v>
      </c>
      <c r="F22" s="35" t="str">
        <f>IF(B22="","",VLOOKUP(B22,Data入力!$B$13:$V$48,2,0))</f>
        <v/>
      </c>
      <c r="G22" s="48" t="str">
        <f>IF(B22="","",VLOOKUP(B22,Data入力!$B$13:$V$48,6,0))</f>
        <v/>
      </c>
      <c r="H22" s="35" t="str">
        <f>IF(B22="","",VLOOKUP(B22,Data入力!$B$13:$V$48,7,0))</f>
        <v/>
      </c>
      <c r="I22" s="186" t="str">
        <f>IF(B22="","",VLOOKUP(B22,Data入力!$B$13:$V$48,8,0))</f>
        <v/>
      </c>
      <c r="J22" s="187"/>
      <c r="K22" s="48" t="str">
        <f>IF(B22="","",VLOOKUP(B22,Data入力!$B$1:$V$48,12,0))</f>
        <v/>
      </c>
      <c r="L22" s="49" t="str">
        <f>IF(B22="","",VLOOKUP(B22,Data入力!$B$13:$V$48,13,0))</f>
        <v/>
      </c>
      <c r="M22" s="50" t="str">
        <f>IF(B22="","",VLOOKUP(B22,Data入力!$B$13:$V$48,14,0))</f>
        <v/>
      </c>
      <c r="N22" s="51" t="str">
        <f>IF(B22="","",VLOOKUP(B22,Data入力!$B$13:$V$48,15,0))</f>
        <v/>
      </c>
      <c r="O22" s="49" t="str">
        <f>IF(B22="","",VLOOKUP(B22,Data入力!$B$1:$V$48,16,0))</f>
        <v/>
      </c>
      <c r="P22" s="50" t="str">
        <f>IF(B22="","",VLOOKUP(B22,Data入力!$B$1:$V$48,17,0))</f>
        <v/>
      </c>
      <c r="Q22" s="51" t="str">
        <f>IF(B22="","",VLOOKUP(B22,Data入力!$B$13:$V$48,18,0))</f>
        <v/>
      </c>
      <c r="R22" s="49" t="str">
        <f>IF(B22="","",VLOOKUP(B22,Data入力!$B$13:$V$48,19,0))</f>
        <v/>
      </c>
      <c r="S22" s="50" t="str">
        <f>IF(B22="","",VLOOKUP(B22,Data入力!$B$13:$V$48,20,0))</f>
        <v/>
      </c>
      <c r="T22" s="51" t="str">
        <f>IF(B22="","",VLOOKUP(B22,Data入力!$B$1:$V$48,21,0))</f>
        <v/>
      </c>
      <c r="U22" s="41"/>
    </row>
    <row r="23" spans="2:21" ht="18.75" customHeight="1" thickBot="1" x14ac:dyDescent="0.2">
      <c r="B23" s="23"/>
      <c r="D23" s="34"/>
      <c r="E23" s="47">
        <v>9</v>
      </c>
      <c r="F23" s="35" t="str">
        <f>IF(B23="","",VLOOKUP(B23,Data入力!$B$13:$V$48,2,0))</f>
        <v/>
      </c>
      <c r="G23" s="48" t="str">
        <f>IF(B23="","",VLOOKUP(B23,Data入力!$B$13:$V$48,6,0))</f>
        <v/>
      </c>
      <c r="H23" s="35" t="str">
        <f>IF(B23="","",VLOOKUP(B23,Data入力!$B$13:$V$48,7,0))</f>
        <v/>
      </c>
      <c r="I23" s="186" t="str">
        <f>IF(B23="","",VLOOKUP(B23,Data入力!$B$13:$V$48,8,0))</f>
        <v/>
      </c>
      <c r="J23" s="187"/>
      <c r="K23" s="48" t="str">
        <f>IF(B23="","",VLOOKUP(B23,Data入力!$B$1:$V$48,12,0))</f>
        <v/>
      </c>
      <c r="L23" s="49" t="str">
        <f>IF(B23="","",VLOOKUP(B23,Data入力!$B$13:$V$48,13,0))</f>
        <v/>
      </c>
      <c r="M23" s="50" t="str">
        <f>IF(B23="","",VLOOKUP(B23,Data入力!$B$13:$V$48,14,0))</f>
        <v/>
      </c>
      <c r="N23" s="51" t="str">
        <f>IF(B23="","",VLOOKUP(B23,Data入力!$B$13:$V$48,15,0))</f>
        <v/>
      </c>
      <c r="O23" s="49" t="str">
        <f>IF(B23="","",VLOOKUP(B23,Data入力!$B$1:$V$48,16,0))</f>
        <v/>
      </c>
      <c r="P23" s="50" t="str">
        <f>IF(B23="","",VLOOKUP(B23,Data入力!$B$1:$V$48,17,0))</f>
        <v/>
      </c>
      <c r="Q23" s="51" t="str">
        <f>IF(B23="","",VLOOKUP(B23,Data入力!$B$13:$V$48,18,0))</f>
        <v/>
      </c>
      <c r="R23" s="49" t="str">
        <f>IF(B23="","",VLOOKUP(B23,Data入力!$B$13:$V$48,19,0))</f>
        <v/>
      </c>
      <c r="S23" s="50" t="str">
        <f>IF(B23="","",VLOOKUP(B23,Data入力!$B$13:$V$48,20,0))</f>
        <v/>
      </c>
      <c r="T23" s="51" t="str">
        <f>IF(B23="","",VLOOKUP(B23,Data入力!$B$1:$V$48,21,0))</f>
        <v/>
      </c>
      <c r="U23" s="41"/>
    </row>
    <row r="24" spans="2:21" ht="18.75" customHeight="1" thickBot="1" x14ac:dyDescent="0.2">
      <c r="B24" s="23"/>
      <c r="D24" s="34"/>
      <c r="E24" s="47">
        <v>10</v>
      </c>
      <c r="F24" s="35" t="str">
        <f>IF(B24="","",VLOOKUP(B24,Data入力!$B$13:$V$48,2,0))</f>
        <v/>
      </c>
      <c r="G24" s="48" t="str">
        <f>IF(B24="","",VLOOKUP(B24,Data入力!$B$13:$V$48,6,0))</f>
        <v/>
      </c>
      <c r="H24" s="35" t="str">
        <f>IF(B24="","",VLOOKUP(B24,Data入力!$B$13:$V$48,7,0))</f>
        <v/>
      </c>
      <c r="I24" s="186" t="str">
        <f>IF(B24="","",VLOOKUP(B24,Data入力!$B$13:$V$48,8,0))</f>
        <v/>
      </c>
      <c r="J24" s="187"/>
      <c r="K24" s="48" t="str">
        <f>IF(B24="","",VLOOKUP(B24,Data入力!$B$1:$V$48,12,0))</f>
        <v/>
      </c>
      <c r="L24" s="49" t="str">
        <f>IF(B24="","",VLOOKUP(B24,Data入力!$B$13:$V$48,13,0))</f>
        <v/>
      </c>
      <c r="M24" s="50" t="str">
        <f>IF(B24="","",VLOOKUP(B24,Data入力!$B$13:$V$48,14,0))</f>
        <v/>
      </c>
      <c r="N24" s="51" t="str">
        <f>IF(B24="","",VLOOKUP(B24,Data入力!$B$13:$V$48,15,0))</f>
        <v/>
      </c>
      <c r="O24" s="49" t="str">
        <f>IF(B24="","",VLOOKUP(B24,Data入力!$B$1:$V$48,16,0))</f>
        <v/>
      </c>
      <c r="P24" s="50" t="str">
        <f>IF(B24="","",VLOOKUP(B24,Data入力!$B$1:$V$48,17,0))</f>
        <v/>
      </c>
      <c r="Q24" s="51" t="str">
        <f>IF(B24="","",VLOOKUP(B24,Data入力!$B$13:$V$48,18,0))</f>
        <v/>
      </c>
      <c r="R24" s="49" t="str">
        <f>IF(B24="","",VLOOKUP(B24,Data入力!$B$13:$V$48,19,0))</f>
        <v/>
      </c>
      <c r="S24" s="50" t="str">
        <f>IF(B24="","",VLOOKUP(B24,Data入力!$B$13:$V$48,20,0))</f>
        <v/>
      </c>
      <c r="T24" s="51" t="str">
        <f>IF(B24="","",VLOOKUP(B24,Data入力!$B$1:$V$48,21,0))</f>
        <v/>
      </c>
      <c r="U24" s="41"/>
    </row>
    <row r="25" spans="2:21" ht="18.75" customHeight="1" thickBot="1" x14ac:dyDescent="0.2">
      <c r="B25" s="23"/>
      <c r="D25" s="34"/>
      <c r="E25" s="47">
        <v>11</v>
      </c>
      <c r="F25" s="35" t="str">
        <f>IF(B25="","",VLOOKUP(B25,Data入力!$B$13:$V$48,2,0))</f>
        <v/>
      </c>
      <c r="G25" s="48" t="str">
        <f>IF(B25="","",VLOOKUP(B25,Data入力!$B$13:$V$48,6,0))</f>
        <v/>
      </c>
      <c r="H25" s="35" t="str">
        <f>IF(B25="","",VLOOKUP(B25,Data入力!$B$13:$V$48,7,0))</f>
        <v/>
      </c>
      <c r="I25" s="186" t="str">
        <f>IF(B25="","",VLOOKUP(B25,Data入力!$B$13:$V$48,8,0))</f>
        <v/>
      </c>
      <c r="J25" s="187"/>
      <c r="K25" s="48" t="str">
        <f>IF(B25="","",VLOOKUP(B25,Data入力!$B$1:$V$48,12,0))</f>
        <v/>
      </c>
      <c r="L25" s="49" t="str">
        <f>IF(B25="","",VLOOKUP(B25,Data入力!$B$13:$V$48,13,0))</f>
        <v/>
      </c>
      <c r="M25" s="50" t="str">
        <f>IF(B25="","",VLOOKUP(B25,Data入力!$B$13:$V$48,14,0))</f>
        <v/>
      </c>
      <c r="N25" s="51" t="str">
        <f>IF(B25="","",VLOOKUP(B25,Data入力!$B$13:$V$48,15,0))</f>
        <v/>
      </c>
      <c r="O25" s="49" t="str">
        <f>IF(B25="","",VLOOKUP(B25,Data入力!$B$1:$V$48,16,0))</f>
        <v/>
      </c>
      <c r="P25" s="50" t="str">
        <f>IF(B25="","",VLOOKUP(B25,Data入力!$B$1:$V$48,17,0))</f>
        <v/>
      </c>
      <c r="Q25" s="51" t="str">
        <f>IF(B25="","",VLOOKUP(B25,Data入力!$B$13:$V$48,18,0))</f>
        <v/>
      </c>
      <c r="R25" s="49" t="str">
        <f>IF(B25="","",VLOOKUP(B25,Data入力!$B$13:$V$48,19,0))</f>
        <v/>
      </c>
      <c r="S25" s="50" t="str">
        <f>IF(B25="","",VLOOKUP(B25,Data入力!$B$13:$V$48,20,0))</f>
        <v/>
      </c>
      <c r="T25" s="51" t="str">
        <f>IF(B25="","",VLOOKUP(B25,Data入力!$B$1:$V$48,21,0))</f>
        <v/>
      </c>
      <c r="U25" s="41"/>
    </row>
    <row r="26" spans="2:21" ht="18.75" customHeight="1" thickBot="1" x14ac:dyDescent="0.2">
      <c r="B26" s="23"/>
      <c r="D26" s="34"/>
      <c r="E26" s="47">
        <v>12</v>
      </c>
      <c r="F26" s="35" t="str">
        <f>IF(B26="","",VLOOKUP(B26,Data入力!$B$13:$V$48,2,0))</f>
        <v/>
      </c>
      <c r="G26" s="48" t="str">
        <f>IF(B26="","",VLOOKUP(B26,Data入力!$B$13:$V$48,6,0))</f>
        <v/>
      </c>
      <c r="H26" s="35" t="str">
        <f>IF(B26="","",VLOOKUP(B26,Data入力!$B$13:$V$48,7,0))</f>
        <v/>
      </c>
      <c r="I26" s="186" t="str">
        <f>IF(B26="","",VLOOKUP(B26,Data入力!$B$13:$V$48,8,0))</f>
        <v/>
      </c>
      <c r="J26" s="187"/>
      <c r="K26" s="48" t="str">
        <f>IF(B26="","",VLOOKUP(B26,Data入力!$B$1:$V$48,12,0))</f>
        <v/>
      </c>
      <c r="L26" s="49" t="str">
        <f>IF(B26="","",VLOOKUP(B26,Data入力!$B$13:$V$48,13,0))</f>
        <v/>
      </c>
      <c r="M26" s="50" t="str">
        <f>IF(B26="","",VLOOKUP(B26,Data入力!$B$13:$V$48,14,0))</f>
        <v/>
      </c>
      <c r="N26" s="51" t="str">
        <f>IF(B26="","",VLOOKUP(B26,Data入力!$B$13:$V$48,15,0))</f>
        <v/>
      </c>
      <c r="O26" s="49" t="str">
        <f>IF(B26="","",VLOOKUP(B26,Data入力!$B$1:$V$48,16,0))</f>
        <v/>
      </c>
      <c r="P26" s="50" t="str">
        <f>IF(B26="","",VLOOKUP(B26,Data入力!$B$1:$V$48,17,0))</f>
        <v/>
      </c>
      <c r="Q26" s="51" t="str">
        <f>IF(B26="","",VLOOKUP(B26,Data入力!$B$13:$V$48,18,0))</f>
        <v/>
      </c>
      <c r="R26" s="49" t="str">
        <f>IF(B26="","",VLOOKUP(B26,Data入力!$B$13:$V$48,19,0))</f>
        <v/>
      </c>
      <c r="S26" s="50" t="str">
        <f>IF(B26="","",VLOOKUP(B26,Data入力!$B$13:$V$48,20,0))</f>
        <v/>
      </c>
      <c r="T26" s="51" t="str">
        <f>IF(B26="","",VLOOKUP(B26,Data入力!$B$1:$V$48,21,0))</f>
        <v/>
      </c>
      <c r="U26" s="41"/>
    </row>
    <row r="27" spans="2:21" ht="18.75" customHeight="1" thickBot="1" x14ac:dyDescent="0.2">
      <c r="B27" s="23"/>
      <c r="D27" s="34"/>
      <c r="E27" s="47">
        <v>13</v>
      </c>
      <c r="F27" s="35" t="str">
        <f>IF(B27="","",VLOOKUP(B27,Data入力!$B$13:$V$48,2,0))</f>
        <v/>
      </c>
      <c r="G27" s="48" t="str">
        <f>IF(B27="","",VLOOKUP(B27,Data入力!$B$13:$V$48,6,0))</f>
        <v/>
      </c>
      <c r="H27" s="35" t="str">
        <f>IF(B27="","",VLOOKUP(B27,Data入力!$B$13:$V$48,7,0))</f>
        <v/>
      </c>
      <c r="I27" s="186" t="str">
        <f>IF(B27="","",VLOOKUP(B27,Data入力!$B$13:$V$48,8,0))</f>
        <v/>
      </c>
      <c r="J27" s="187"/>
      <c r="K27" s="48" t="str">
        <f>IF(B27="","",VLOOKUP(B27,Data入力!$B$1:$V$48,12,0))</f>
        <v/>
      </c>
      <c r="L27" s="49" t="str">
        <f>IF(B27="","",VLOOKUP(B27,Data入力!$B$13:$V$48,13,0))</f>
        <v/>
      </c>
      <c r="M27" s="50" t="str">
        <f>IF(B27="","",VLOOKUP(B27,Data入力!$B$13:$V$48,14,0))</f>
        <v/>
      </c>
      <c r="N27" s="51" t="str">
        <f>IF(B27="","",VLOOKUP(B27,Data入力!$B$13:$V$48,15,0))</f>
        <v/>
      </c>
      <c r="O27" s="49" t="str">
        <f>IF(B27="","",VLOOKUP(B27,Data入力!$B$1:$V$48,16,0))</f>
        <v/>
      </c>
      <c r="P27" s="50" t="str">
        <f>IF(B27="","",VLOOKUP(B27,Data入力!$B$1:$V$48,17,0))</f>
        <v/>
      </c>
      <c r="Q27" s="51" t="str">
        <f>IF(B27="","",VLOOKUP(B27,Data入力!$B$13:$V$48,18,0))</f>
        <v/>
      </c>
      <c r="R27" s="49" t="str">
        <f>IF(B27="","",VLOOKUP(B27,Data入力!$B$13:$V$48,19,0))</f>
        <v/>
      </c>
      <c r="S27" s="50" t="str">
        <f>IF(B27="","",VLOOKUP(B27,Data入力!$B$13:$V$48,20,0))</f>
        <v/>
      </c>
      <c r="T27" s="51" t="str">
        <f>IF(B27="","",VLOOKUP(B27,Data入力!$B$1:$V$48,21,0))</f>
        <v/>
      </c>
      <c r="U27" s="41"/>
    </row>
    <row r="28" spans="2:21" ht="18.75" customHeight="1" thickBot="1" x14ac:dyDescent="0.2">
      <c r="B28" s="23"/>
      <c r="D28" s="34"/>
      <c r="E28" s="47">
        <v>14</v>
      </c>
      <c r="F28" s="35" t="str">
        <f>IF(B28="","",VLOOKUP(B28,Data入力!$B$13:$V$48,2,0))</f>
        <v/>
      </c>
      <c r="G28" s="48" t="str">
        <f>IF(B28="","",VLOOKUP(B28,Data入力!$B$13:$V$48,6,0))</f>
        <v/>
      </c>
      <c r="H28" s="35" t="str">
        <f>IF(B28="","",VLOOKUP(B28,Data入力!$B$13:$V$48,7,0))</f>
        <v/>
      </c>
      <c r="I28" s="186" t="str">
        <f>IF(B28="","",VLOOKUP(B28,Data入力!$B$13:$V$48,8,0))</f>
        <v/>
      </c>
      <c r="J28" s="187"/>
      <c r="K28" s="48" t="str">
        <f>IF(B28="","",VLOOKUP(B28,Data入力!$B$1:$V$48,12,0))</f>
        <v/>
      </c>
      <c r="L28" s="49" t="str">
        <f>IF(B28="","",VLOOKUP(B28,Data入力!$B$13:$V$48,13,0))</f>
        <v/>
      </c>
      <c r="M28" s="50" t="str">
        <f>IF(B28="","",VLOOKUP(B28,Data入力!$B$13:$V$48,14,0))</f>
        <v/>
      </c>
      <c r="N28" s="51" t="str">
        <f>IF(B28="","",VLOOKUP(B28,Data入力!$B$13:$V$48,15,0))</f>
        <v/>
      </c>
      <c r="O28" s="49" t="str">
        <f>IF(B28="","",VLOOKUP(B28,Data入力!$B$1:$V$48,16,0))</f>
        <v/>
      </c>
      <c r="P28" s="50" t="str">
        <f>IF(B28="","",VLOOKUP(B28,Data入力!$B$1:$V$48,17,0))</f>
        <v/>
      </c>
      <c r="Q28" s="51" t="str">
        <f>IF(B28="","",VLOOKUP(B28,Data入力!$B$13:$V$48,18,0))</f>
        <v/>
      </c>
      <c r="R28" s="49" t="str">
        <f>IF(B28="","",VLOOKUP(B28,Data入力!$B$13:$V$48,19,0))</f>
        <v/>
      </c>
      <c r="S28" s="50" t="str">
        <f>IF(B28="","",VLOOKUP(B28,Data入力!$B$13:$V$48,20,0))</f>
        <v/>
      </c>
      <c r="T28" s="51" t="str">
        <f>IF(B28="","",VLOOKUP(B28,Data入力!$B$1:$V$48,21,0))</f>
        <v/>
      </c>
      <c r="U28" s="41"/>
    </row>
    <row r="29" spans="2:21" ht="18.75" customHeight="1" thickBot="1" x14ac:dyDescent="0.2">
      <c r="B29" s="23"/>
      <c r="D29" s="34"/>
      <c r="E29" s="47">
        <v>15</v>
      </c>
      <c r="F29" s="35" t="str">
        <f>IF(B29="","",VLOOKUP(B29,Data入力!$B$13:$V$48,2,0))</f>
        <v/>
      </c>
      <c r="G29" s="48" t="str">
        <f>IF(B29="","",VLOOKUP(B29,Data入力!$B$13:$V$48,6,0))</f>
        <v/>
      </c>
      <c r="H29" s="35" t="str">
        <f>IF(B29="","",VLOOKUP(B29,Data入力!$B$13:$V$48,7,0))</f>
        <v/>
      </c>
      <c r="I29" s="186" t="str">
        <f>IF(B29="","",VLOOKUP(B29,Data入力!$B$13:$V$48,8,0))</f>
        <v/>
      </c>
      <c r="J29" s="187"/>
      <c r="K29" s="48" t="str">
        <f>IF(B29="","",VLOOKUP(B29,Data入力!$B$1:$V$48,12,0))</f>
        <v/>
      </c>
      <c r="L29" s="49" t="str">
        <f>IF(B29="","",VLOOKUP(B29,Data入力!$B$13:$V$48,13,0))</f>
        <v/>
      </c>
      <c r="M29" s="50" t="str">
        <f>IF(B29="","",VLOOKUP(B29,Data入力!$B$13:$V$48,14,0))</f>
        <v/>
      </c>
      <c r="N29" s="51" t="str">
        <f>IF(B29="","",VLOOKUP(B29,Data入力!$B$13:$V$48,15,0))</f>
        <v/>
      </c>
      <c r="O29" s="49" t="str">
        <f>IF(B29="","",VLOOKUP(B29,Data入力!$B$1:$V$48,16,0))</f>
        <v/>
      </c>
      <c r="P29" s="50" t="str">
        <f>IF(B29="","",VLOOKUP(B29,Data入力!$B$1:$V$48,17,0))</f>
        <v/>
      </c>
      <c r="Q29" s="51" t="str">
        <f>IF(B29="","",VLOOKUP(B29,Data入力!$B$13:$V$48,18,0))</f>
        <v/>
      </c>
      <c r="R29" s="49" t="str">
        <f>IF(B29="","",VLOOKUP(B29,Data入力!$B$13:$V$48,19,0))</f>
        <v/>
      </c>
      <c r="S29" s="50" t="str">
        <f>IF(B29="","",VLOOKUP(B29,Data入力!$B$13:$V$48,20,0))</f>
        <v/>
      </c>
      <c r="T29" s="51" t="str">
        <f>IF(B29="","",VLOOKUP(B29,Data入力!$B$1:$V$48,21,0))</f>
        <v/>
      </c>
      <c r="U29" s="41"/>
    </row>
    <row r="30" spans="2:21" ht="18.75" customHeight="1" thickBot="1" x14ac:dyDescent="0.2">
      <c r="B30" s="23"/>
      <c r="D30" s="34"/>
      <c r="E30" s="47">
        <v>16</v>
      </c>
      <c r="F30" s="35" t="str">
        <f>IF(B30="","",VLOOKUP(B30,Data入力!$B$13:$V$48,2,0))</f>
        <v/>
      </c>
      <c r="G30" s="48" t="str">
        <f>IF(B30="","",VLOOKUP(B30,Data入力!$B$13:$V$48,6,0))</f>
        <v/>
      </c>
      <c r="H30" s="35" t="str">
        <f>IF(B30="","",VLOOKUP(B30,Data入力!$B$13:$V$48,7,0))</f>
        <v/>
      </c>
      <c r="I30" s="186" t="str">
        <f>IF(B30="","",VLOOKUP(B30,Data入力!$B$13:$V$48,8,0))</f>
        <v/>
      </c>
      <c r="J30" s="187"/>
      <c r="K30" s="48" t="str">
        <f>IF(B30="","",VLOOKUP(B30,Data入力!$B$1:$V$48,12,0))</f>
        <v/>
      </c>
      <c r="L30" s="49" t="str">
        <f>IF(B30="","",VLOOKUP(B30,Data入力!$B$13:$V$48,13,0))</f>
        <v/>
      </c>
      <c r="M30" s="50" t="str">
        <f>IF(B30="","",VLOOKUP(B30,Data入力!$B$13:$V$48,14,0))</f>
        <v/>
      </c>
      <c r="N30" s="51" t="str">
        <f>IF(B30="","",VLOOKUP(B30,Data入力!$B$13:$V$48,15,0))</f>
        <v/>
      </c>
      <c r="O30" s="49" t="str">
        <f>IF(B30="","",VLOOKUP(B30,Data入力!$B$1:$V$48,16,0))</f>
        <v/>
      </c>
      <c r="P30" s="50" t="str">
        <f>IF(B30="","",VLOOKUP(B30,Data入力!$B$1:$V$48,17,0))</f>
        <v/>
      </c>
      <c r="Q30" s="51" t="str">
        <f>IF(B30="","",VLOOKUP(B30,Data入力!$B$13:$V$48,18,0))</f>
        <v/>
      </c>
      <c r="R30" s="49" t="str">
        <f>IF(B30="","",VLOOKUP(B30,Data入力!$B$13:$V$48,19,0))</f>
        <v/>
      </c>
      <c r="S30" s="50" t="str">
        <f>IF(B30="","",VLOOKUP(B30,Data入力!$B$13:$V$48,20,0))</f>
        <v/>
      </c>
      <c r="T30" s="51" t="str">
        <f>IF(B30="","",VLOOKUP(B30,Data入力!$B$1:$V$48,21,0))</f>
        <v/>
      </c>
      <c r="U30" s="41"/>
    </row>
    <row r="31" spans="2:21" ht="18.75" customHeight="1" thickBot="1" x14ac:dyDescent="0.2">
      <c r="B31" s="23"/>
      <c r="D31" s="34"/>
      <c r="E31" s="47">
        <v>17</v>
      </c>
      <c r="F31" s="35" t="str">
        <f>IF(B31="","",VLOOKUP(B31,Data入力!$B$13:$V$48,2,0))</f>
        <v/>
      </c>
      <c r="G31" s="48" t="str">
        <f>IF(B31="","",VLOOKUP(B31,Data入力!$B$13:$V$48,6,0))</f>
        <v/>
      </c>
      <c r="H31" s="35" t="str">
        <f>IF(B31="","",VLOOKUP(B31,Data入力!$B$13:$V$48,7,0))</f>
        <v/>
      </c>
      <c r="I31" s="186" t="str">
        <f>IF(B31="","",VLOOKUP(B31,Data入力!$B$13:$V$48,8,0))</f>
        <v/>
      </c>
      <c r="J31" s="187"/>
      <c r="K31" s="48" t="str">
        <f>IF(B31="","",VLOOKUP(B31,Data入力!$B$1:$V$48,12,0))</f>
        <v/>
      </c>
      <c r="L31" s="49" t="str">
        <f>IF(B31="","",VLOOKUP(B31,Data入力!$B$13:$V$48,13,0))</f>
        <v/>
      </c>
      <c r="M31" s="50" t="str">
        <f>IF(B31="","",VLOOKUP(B31,Data入力!$B$13:$V$48,14,0))</f>
        <v/>
      </c>
      <c r="N31" s="51" t="str">
        <f>IF(B31="","",VLOOKUP(B31,Data入力!$B$13:$V$48,15,0))</f>
        <v/>
      </c>
      <c r="O31" s="49" t="str">
        <f>IF(B31="","",VLOOKUP(B31,Data入力!$B$1:$V$48,16,0))</f>
        <v/>
      </c>
      <c r="P31" s="50" t="str">
        <f>IF(B31="","",VLOOKUP(B31,Data入力!$B$1:$V$48,17,0))</f>
        <v/>
      </c>
      <c r="Q31" s="51" t="str">
        <f>IF(B31="","",VLOOKUP(B31,Data入力!$B$13:$V$48,18,0))</f>
        <v/>
      </c>
      <c r="R31" s="49" t="str">
        <f>IF(B31="","",VLOOKUP(B31,Data入力!$B$13:$V$48,19,0))</f>
        <v/>
      </c>
      <c r="S31" s="50" t="str">
        <f>IF(B31="","",VLOOKUP(B31,Data入力!$B$13:$V$48,20,0))</f>
        <v/>
      </c>
      <c r="T31" s="51" t="str">
        <f>IF(B31="","",VLOOKUP(B31,Data入力!$B$1:$V$48,21,0))</f>
        <v/>
      </c>
      <c r="U31" s="41"/>
    </row>
    <row r="32" spans="2:21" ht="18.75" customHeight="1" thickBot="1" x14ac:dyDescent="0.2">
      <c r="B32" s="23"/>
      <c r="D32" s="34"/>
      <c r="E32" s="47">
        <v>18</v>
      </c>
      <c r="F32" s="35" t="str">
        <f>IF(B32="","",VLOOKUP(B32,Data入力!$B$13:$V$48,2,0))</f>
        <v/>
      </c>
      <c r="G32" s="48" t="str">
        <f>IF(B32="","",VLOOKUP(B32,Data入力!$B$13:$V$48,6,0))</f>
        <v/>
      </c>
      <c r="H32" s="35" t="str">
        <f>IF(B32="","",VLOOKUP(B32,Data入力!$B$13:$V$48,7,0))</f>
        <v/>
      </c>
      <c r="I32" s="186" t="str">
        <f>IF(B32="","",VLOOKUP(B32,Data入力!$B$13:$V$48,8,0))</f>
        <v/>
      </c>
      <c r="J32" s="187"/>
      <c r="K32" s="48" t="str">
        <f>IF(B32="","",VLOOKUP(B32,Data入力!$B$1:$V$48,12,0))</f>
        <v/>
      </c>
      <c r="L32" s="49" t="str">
        <f>IF(B32="","",VLOOKUP(B32,Data入力!$B$13:$V$48,13,0))</f>
        <v/>
      </c>
      <c r="M32" s="50" t="str">
        <f>IF(B32="","",VLOOKUP(B32,Data入力!$B$13:$V$48,14,0))</f>
        <v/>
      </c>
      <c r="N32" s="51" t="str">
        <f>IF(B32="","",VLOOKUP(B32,Data入力!$B$13:$V$48,15,0))</f>
        <v/>
      </c>
      <c r="O32" s="49" t="str">
        <f>IF(B32="","",VLOOKUP(B32,Data入力!$B$1:$V$48,16,0))</f>
        <v/>
      </c>
      <c r="P32" s="50" t="str">
        <f>IF(B32="","",VLOOKUP(B32,Data入力!$B$1:$V$48,17,0))</f>
        <v/>
      </c>
      <c r="Q32" s="51" t="str">
        <f>IF(B32="","",VLOOKUP(B32,Data入力!$B$13:$V$48,18,0))</f>
        <v/>
      </c>
      <c r="R32" s="49" t="str">
        <f>IF(B32="","",VLOOKUP(B32,Data入力!$B$13:$V$48,19,0))</f>
        <v/>
      </c>
      <c r="S32" s="50" t="str">
        <f>IF(B32="","",VLOOKUP(B32,Data入力!$B$13:$V$48,20,0))</f>
        <v/>
      </c>
      <c r="T32" s="51" t="str">
        <f>IF(B32="","",VLOOKUP(B32,Data入力!$B$1:$V$48,21,0))</f>
        <v/>
      </c>
      <c r="U32" s="41"/>
    </row>
    <row r="33" spans="1:21" ht="18.75" customHeight="1" thickBot="1" x14ac:dyDescent="0.2">
      <c r="B33" s="23"/>
      <c r="D33" s="34"/>
      <c r="E33" s="47">
        <v>19</v>
      </c>
      <c r="F33" s="35" t="str">
        <f>IF(B33="","",VLOOKUP(B33,Data入力!$B$13:$V$48,2,0))</f>
        <v/>
      </c>
      <c r="G33" s="48" t="str">
        <f>IF(B33="","",VLOOKUP(B33,Data入力!$B$13:$V$48,6,0))</f>
        <v/>
      </c>
      <c r="H33" s="35" t="str">
        <f>IF(B33="","",VLOOKUP(B33,Data入力!$B$13:$V$48,7,0))</f>
        <v/>
      </c>
      <c r="I33" s="186" t="str">
        <f>IF(B33="","",VLOOKUP(B33,Data入力!$B$13:$V$48,8,0))</f>
        <v/>
      </c>
      <c r="J33" s="187"/>
      <c r="K33" s="48" t="str">
        <f>IF(B33="","",VLOOKUP(B33,Data入力!$B$1:$V$48,12,0))</f>
        <v/>
      </c>
      <c r="L33" s="49" t="str">
        <f>IF(B33="","",VLOOKUP(B33,Data入力!$B$13:$V$48,13,0))</f>
        <v/>
      </c>
      <c r="M33" s="50" t="str">
        <f>IF(B33="","",VLOOKUP(B33,Data入力!$B$13:$V$48,14,0))</f>
        <v/>
      </c>
      <c r="N33" s="51" t="str">
        <f>IF(B33="","",VLOOKUP(B33,Data入力!$B$13:$V$48,15,0))</f>
        <v/>
      </c>
      <c r="O33" s="49" t="str">
        <f>IF(B33="","",VLOOKUP(B33,Data入力!$B$1:$V$48,16,0))</f>
        <v/>
      </c>
      <c r="P33" s="50" t="str">
        <f>IF(B33="","",VLOOKUP(B33,Data入力!$B$1:$V$48,17,0))</f>
        <v/>
      </c>
      <c r="Q33" s="51" t="str">
        <f>IF(B33="","",VLOOKUP(B33,Data入力!$B$13:$V$48,18,0))</f>
        <v/>
      </c>
      <c r="R33" s="49" t="str">
        <f>IF(B33="","",VLOOKUP(B33,Data入力!$B$13:$V$48,19,0))</f>
        <v/>
      </c>
      <c r="S33" s="50" t="str">
        <f>IF(B33="","",VLOOKUP(B33,Data入力!$B$13:$V$48,20,0))</f>
        <v/>
      </c>
      <c r="T33" s="51" t="str">
        <f>IF(B33="","",VLOOKUP(B33,Data入力!$B$1:$V$48,21,0))</f>
        <v/>
      </c>
      <c r="U33" s="41"/>
    </row>
    <row r="34" spans="1:21" ht="18.75" customHeight="1" thickBot="1" x14ac:dyDescent="0.2">
      <c r="B34" s="23"/>
      <c r="D34" s="34"/>
      <c r="E34" s="47">
        <v>20</v>
      </c>
      <c r="F34" s="35" t="str">
        <f>IF(B34="","",VLOOKUP(B34,Data入力!$B$13:$V$48,2,0))</f>
        <v/>
      </c>
      <c r="G34" s="48" t="str">
        <f>IF(B34="","",VLOOKUP(B34,Data入力!$B$13:$V$48,6,0))</f>
        <v/>
      </c>
      <c r="H34" s="35" t="str">
        <f>IF(B34="","",VLOOKUP(B34,Data入力!$B$13:$V$48,7,0))</f>
        <v/>
      </c>
      <c r="I34" s="186" t="str">
        <f>IF(B34="","",VLOOKUP(B34,Data入力!$B$13:$V$48,8,0))</f>
        <v/>
      </c>
      <c r="J34" s="187"/>
      <c r="K34" s="48" t="str">
        <f>IF(B34="","",VLOOKUP(B34,Data入力!$B$1:$V$48,12,0))</f>
        <v/>
      </c>
      <c r="L34" s="49" t="str">
        <f>IF(B34="","",VLOOKUP(B34,Data入力!$B$13:$V$48,13,0))</f>
        <v/>
      </c>
      <c r="M34" s="50" t="str">
        <f>IF(B34="","",VLOOKUP(B34,Data入力!$B$13:$V$48,14,0))</f>
        <v/>
      </c>
      <c r="N34" s="51" t="str">
        <f>IF(B34="","",VLOOKUP(B34,Data入力!$B$13:$V$48,15,0))</f>
        <v/>
      </c>
      <c r="O34" s="49" t="str">
        <f>IF(B34="","",VLOOKUP(B34,Data入力!$B$1:$V$48,16,0))</f>
        <v/>
      </c>
      <c r="P34" s="50" t="str">
        <f>IF(B34="","",VLOOKUP(B34,Data入力!$B$1:$V$48,17,0))</f>
        <v/>
      </c>
      <c r="Q34" s="51" t="str">
        <f>IF(B34="","",VLOOKUP(B34,Data入力!$B$13:$V$48,18,0))</f>
        <v/>
      </c>
      <c r="R34" s="49" t="str">
        <f>IF(B34="","",VLOOKUP(B34,Data入力!$B$13:$V$48,19,0))</f>
        <v/>
      </c>
      <c r="S34" s="50" t="str">
        <f>IF(B34="","",VLOOKUP(B34,Data入力!$B$13:$V$48,20,0))</f>
        <v/>
      </c>
      <c r="T34" s="51" t="str">
        <f>IF(B34="","",VLOOKUP(B34,Data入力!$B$1:$V$48,21,0))</f>
        <v/>
      </c>
      <c r="U34" s="41"/>
    </row>
    <row r="35" spans="1:21" ht="18.75" customHeight="1" thickBot="1" x14ac:dyDescent="0.2">
      <c r="B35" s="23"/>
      <c r="D35" s="34"/>
      <c r="E35" s="47">
        <v>21</v>
      </c>
      <c r="F35" s="35" t="str">
        <f>IF(B35="","",VLOOKUP(B35,Data入力!$B$13:$V$48,2,0))</f>
        <v/>
      </c>
      <c r="G35" s="48" t="str">
        <f>IF(B35="","",VLOOKUP(B35,Data入力!$B$13:$V$48,6,0))</f>
        <v/>
      </c>
      <c r="H35" s="35" t="str">
        <f>IF(B35="","",VLOOKUP(B35,Data入力!$B$13:$V$48,7,0))</f>
        <v/>
      </c>
      <c r="I35" s="186" t="str">
        <f>IF(B35="","",VLOOKUP(B35,Data入力!$B$13:$V$48,8,0))</f>
        <v/>
      </c>
      <c r="J35" s="187"/>
      <c r="K35" s="48" t="str">
        <f>IF(B35="","",VLOOKUP(B35,Data入力!$B$1:$V$48,12,0))</f>
        <v/>
      </c>
      <c r="L35" s="49" t="str">
        <f>IF(B35="","",VLOOKUP(B35,Data入力!$B$13:$V$48,13,0))</f>
        <v/>
      </c>
      <c r="M35" s="50" t="str">
        <f>IF(B35="","",VLOOKUP(B35,Data入力!$B$13:$V$48,14,0))</f>
        <v/>
      </c>
      <c r="N35" s="51" t="str">
        <f>IF(B35="","",VLOOKUP(B35,Data入力!$B$13:$V$48,15,0))</f>
        <v/>
      </c>
      <c r="O35" s="49" t="str">
        <f>IF(B35="","",VLOOKUP(B35,Data入力!$B$1:$V$48,16,0))</f>
        <v/>
      </c>
      <c r="P35" s="50" t="str">
        <f>IF(B35="","",VLOOKUP(B35,Data入力!$B$1:$V$48,17,0))</f>
        <v/>
      </c>
      <c r="Q35" s="51" t="str">
        <f>IF(B35="","",VLOOKUP(B35,Data入力!$B$13:$V$48,18,0))</f>
        <v/>
      </c>
      <c r="R35" s="49" t="str">
        <f>IF(B35="","",VLOOKUP(B35,Data入力!$B$13:$V$48,19,0))</f>
        <v/>
      </c>
      <c r="S35" s="50" t="str">
        <f>IF(B35="","",VLOOKUP(B35,Data入力!$B$13:$V$48,20,0))</f>
        <v/>
      </c>
      <c r="T35" s="51" t="str">
        <f>IF(B35="","",VLOOKUP(B35,Data入力!$B$1:$V$48,21,0))</f>
        <v/>
      </c>
      <c r="U35" s="41"/>
    </row>
    <row r="36" spans="1:21" ht="18.75" customHeight="1" thickBot="1" x14ac:dyDescent="0.2">
      <c r="B36" s="23"/>
      <c r="D36" s="34"/>
      <c r="E36" s="47">
        <v>22</v>
      </c>
      <c r="F36" s="35" t="str">
        <f>IF(B36="","",VLOOKUP(B36,Data入力!$B$13:$V$48,2,0))</f>
        <v/>
      </c>
      <c r="G36" s="48" t="str">
        <f>IF(B36="","",VLOOKUP(B36,Data入力!$B$13:$V$48,6,0))</f>
        <v/>
      </c>
      <c r="H36" s="35" t="str">
        <f>IF(B36="","",VLOOKUP(B36,Data入力!$B$13:$V$48,7,0))</f>
        <v/>
      </c>
      <c r="I36" s="186" t="str">
        <f>IF(B36="","",VLOOKUP(B36,Data入力!$B$13:$V$48,8,0))</f>
        <v/>
      </c>
      <c r="J36" s="187"/>
      <c r="K36" s="48" t="str">
        <f>IF(B36="","",VLOOKUP(B36,Data入力!$B$1:$V$48,12,0))</f>
        <v/>
      </c>
      <c r="L36" s="49" t="str">
        <f>IF(B36="","",VLOOKUP(B36,Data入力!$B$13:$V$48,13,0))</f>
        <v/>
      </c>
      <c r="M36" s="50" t="str">
        <f>IF(B36="","",VLOOKUP(B36,Data入力!$B$13:$V$48,14,0))</f>
        <v/>
      </c>
      <c r="N36" s="51" t="str">
        <f>IF(B36="","",VLOOKUP(B36,Data入力!$B$13:$V$48,15,0))</f>
        <v/>
      </c>
      <c r="O36" s="49" t="str">
        <f>IF(B36="","",VLOOKUP(B36,Data入力!$B$1:$V$48,16,0))</f>
        <v/>
      </c>
      <c r="P36" s="50" t="str">
        <f>IF(B36="","",VLOOKUP(B36,Data入力!$B$1:$V$48,17,0))</f>
        <v/>
      </c>
      <c r="Q36" s="51" t="str">
        <f>IF(B36="","",VLOOKUP(B36,Data入力!$B$13:$V$48,18,0))</f>
        <v/>
      </c>
      <c r="R36" s="49" t="str">
        <f>IF(B36="","",VLOOKUP(B36,Data入力!$B$13:$V$48,19,0))</f>
        <v/>
      </c>
      <c r="S36" s="50" t="str">
        <f>IF(B36="","",VLOOKUP(B36,Data入力!$B$13:$V$48,20,0))</f>
        <v/>
      </c>
      <c r="T36" s="51" t="str">
        <f>IF(B36="","",VLOOKUP(B36,Data入力!$B$1:$V$48,21,0))</f>
        <v/>
      </c>
      <c r="U36" s="41"/>
    </row>
    <row r="37" spans="1:21" ht="18.75" customHeight="1" thickBot="1" x14ac:dyDescent="0.2">
      <c r="B37" s="23"/>
      <c r="D37" s="34"/>
      <c r="E37" s="47">
        <v>23</v>
      </c>
      <c r="F37" s="35" t="str">
        <f>IF(B37="","",VLOOKUP(B37,Data入力!$B$13:$V$48,2,0))</f>
        <v/>
      </c>
      <c r="G37" s="48" t="str">
        <f>IF(B37="","",VLOOKUP(B37,Data入力!$B$13:$V$48,6,0))</f>
        <v/>
      </c>
      <c r="H37" s="35" t="str">
        <f>IF(B37="","",VLOOKUP(B37,Data入力!$B$13:$V$48,7,0))</f>
        <v/>
      </c>
      <c r="I37" s="186" t="str">
        <f>IF(B37="","",VLOOKUP(B37,Data入力!$B$13:$V$48,8,0))</f>
        <v/>
      </c>
      <c r="J37" s="187"/>
      <c r="K37" s="48" t="str">
        <f>IF(B37="","",VLOOKUP(B37,Data入力!$B$1:$V$48,12,0))</f>
        <v/>
      </c>
      <c r="L37" s="49" t="str">
        <f>IF(B37="","",VLOOKUP(B37,Data入力!$B$13:$V$48,13,0))</f>
        <v/>
      </c>
      <c r="M37" s="50" t="str">
        <f>IF(B37="","",VLOOKUP(B37,Data入力!$B$13:$V$48,14,0))</f>
        <v/>
      </c>
      <c r="N37" s="51" t="str">
        <f>IF(B37="","",VLOOKUP(B37,Data入力!$B$13:$V$48,15,0))</f>
        <v/>
      </c>
      <c r="O37" s="49" t="str">
        <f>IF(B37="","",VLOOKUP(B37,Data入力!$B$1:$V$48,16,0))</f>
        <v/>
      </c>
      <c r="P37" s="50" t="str">
        <f>IF(B37="","",VLOOKUP(B37,Data入力!$B$1:$V$48,17,0))</f>
        <v/>
      </c>
      <c r="Q37" s="51" t="str">
        <f>IF(B37="","",VLOOKUP(B37,Data入力!$B$13:$V$48,18,0))</f>
        <v/>
      </c>
      <c r="R37" s="49" t="str">
        <f>IF(B37="","",VLOOKUP(B37,Data入力!$B$13:$V$48,19,0))</f>
        <v/>
      </c>
      <c r="S37" s="50" t="str">
        <f>IF(B37="","",VLOOKUP(B37,Data入力!$B$13:$V$48,20,0))</f>
        <v/>
      </c>
      <c r="T37" s="51" t="str">
        <f>IF(B37="","",VLOOKUP(B37,Data入力!$B$1:$V$48,21,0))</f>
        <v/>
      </c>
      <c r="U37" s="41"/>
    </row>
    <row r="38" spans="1:21" ht="18.75" customHeight="1" thickBot="1" x14ac:dyDescent="0.2">
      <c r="B38" s="23"/>
      <c r="D38" s="34"/>
      <c r="E38" s="47">
        <v>24</v>
      </c>
      <c r="F38" s="35" t="str">
        <f>IF(B38="","",VLOOKUP(B38,Data入力!$B$13:$V$48,2,0))</f>
        <v/>
      </c>
      <c r="G38" s="48" t="str">
        <f>IF(B38="","",VLOOKUP(B38,Data入力!$B$13:$V$48,6,0))</f>
        <v/>
      </c>
      <c r="H38" s="35" t="str">
        <f>IF(B38="","",VLOOKUP(B38,Data入力!$B$13:$V$48,7,0))</f>
        <v/>
      </c>
      <c r="I38" s="186" t="str">
        <f>IF(B38="","",VLOOKUP(B38,Data入力!$B$13:$V$48,8,0))</f>
        <v/>
      </c>
      <c r="J38" s="187"/>
      <c r="K38" s="48" t="str">
        <f>IF(B38="","",VLOOKUP(B38,Data入力!$B$1:$V$48,12,0))</f>
        <v/>
      </c>
      <c r="L38" s="49" t="str">
        <f>IF(B38="","",VLOOKUP(B38,Data入力!$B$13:$V$48,13,0))</f>
        <v/>
      </c>
      <c r="M38" s="50" t="str">
        <f>IF(B38="","",VLOOKUP(B38,Data入力!$B$13:$V$48,14,0))</f>
        <v/>
      </c>
      <c r="N38" s="51" t="str">
        <f>IF(B38="","",VLOOKUP(B38,Data入力!$B$13:$V$48,15,0))</f>
        <v/>
      </c>
      <c r="O38" s="49" t="str">
        <f>IF(B38="","",VLOOKUP(B38,Data入力!$B$1:$V$48,16,0))</f>
        <v/>
      </c>
      <c r="P38" s="50" t="str">
        <f>IF(B38="","",VLOOKUP(B38,Data入力!$B$1:$V$48,17,0))</f>
        <v/>
      </c>
      <c r="Q38" s="51" t="str">
        <f>IF(B38="","",VLOOKUP(B38,Data入力!$B$13:$V$48,18,0))</f>
        <v/>
      </c>
      <c r="R38" s="49" t="str">
        <f>IF(B38="","",VLOOKUP(B38,Data入力!$B$13:$V$48,19,0))</f>
        <v/>
      </c>
      <c r="S38" s="50" t="str">
        <f>IF(B38="","",VLOOKUP(B38,Data入力!$B$13:$V$48,20,0))</f>
        <v/>
      </c>
      <c r="T38" s="51" t="str">
        <f>IF(B38="","",VLOOKUP(B38,Data入力!$B$1:$V$48,21,0))</f>
        <v/>
      </c>
      <c r="U38" s="41"/>
    </row>
    <row r="39" spans="1:21" ht="18.75" customHeight="1" thickBot="1" x14ac:dyDescent="0.2">
      <c r="B39" s="23"/>
      <c r="D39" s="34"/>
      <c r="E39" s="47">
        <v>25</v>
      </c>
      <c r="F39" s="35" t="str">
        <f>IF(B39="","",VLOOKUP(B39,Data入力!$B$13:$V$48,2,0))</f>
        <v/>
      </c>
      <c r="G39" s="48" t="str">
        <f>IF(B39="","",VLOOKUP(B39,Data入力!$B$13:$V$48,6,0))</f>
        <v/>
      </c>
      <c r="H39" s="35" t="str">
        <f>IF(B39="","",VLOOKUP(B39,Data入力!$B$13:$V$48,7,0))</f>
        <v/>
      </c>
      <c r="I39" s="186" t="str">
        <f>IF(B39="","",VLOOKUP(B39,Data入力!$B$13:$V$48,8,0))</f>
        <v/>
      </c>
      <c r="J39" s="187"/>
      <c r="K39" s="48" t="str">
        <f>IF(B39="","",VLOOKUP(B39,Data入力!$B$1:$V$48,12,0))</f>
        <v/>
      </c>
      <c r="L39" s="49" t="str">
        <f>IF(B39="","",VLOOKUP(B39,Data入力!$B$13:$V$48,13,0))</f>
        <v/>
      </c>
      <c r="M39" s="50" t="str">
        <f>IF(B39="","",VLOOKUP(B39,Data入力!$B$13:$V$48,14,0))</f>
        <v/>
      </c>
      <c r="N39" s="51" t="str">
        <f>IF(B39="","",VLOOKUP(B39,Data入力!$B$13:$V$48,15,0))</f>
        <v/>
      </c>
      <c r="O39" s="49" t="str">
        <f>IF(B39="","",VLOOKUP(B39,Data入力!$B$1:$V$48,16,0))</f>
        <v/>
      </c>
      <c r="P39" s="50" t="str">
        <f>IF(B39="","",VLOOKUP(B39,Data入力!$B$1:$V$48,17,0))</f>
        <v/>
      </c>
      <c r="Q39" s="51" t="str">
        <f>IF(B39="","",VLOOKUP(B39,Data入力!$B$13:$V$48,18,0))</f>
        <v/>
      </c>
      <c r="R39" s="49" t="str">
        <f>IF(B39="","",VLOOKUP(B39,Data入力!$B$13:$V$48,19,0))</f>
        <v/>
      </c>
      <c r="S39" s="50" t="str">
        <f>IF(B39="","",VLOOKUP(B39,Data入力!$B$13:$V$48,20,0))</f>
        <v/>
      </c>
      <c r="T39" s="51" t="str">
        <f>IF(B39="","",VLOOKUP(B39,Data入力!$B$1:$V$48,21,0))</f>
        <v/>
      </c>
      <c r="U39" s="41"/>
    </row>
    <row r="40" spans="1:21" ht="6.75" customHeight="1" x14ac:dyDescent="0.15">
      <c r="B40" s="18"/>
      <c r="D40" s="34"/>
      <c r="E40" s="39"/>
      <c r="F40" s="126" t="str">
        <f>IF(B40="","",VLOOKUP(B40,Data入力!$B$13:$V$48,2,0))</f>
        <v/>
      </c>
      <c r="G40" s="128" t="str">
        <f>IF(B40="","",VLOOKUP(B40,Data入力!$B$13:$V$48,6,0))</f>
        <v/>
      </c>
      <c r="H40" s="126" t="str">
        <f>IF(B40="","",VLOOKUP(B40,Data入力!$B$13:$V$48,7,0))</f>
        <v/>
      </c>
      <c r="I40" s="203" t="str">
        <f>IF(B40="","",VLOOKUP(B40,Data入力!$B$13:$V$48,8,0))</f>
        <v/>
      </c>
      <c r="J40" s="203"/>
      <c r="K40" s="128" t="str">
        <f>IF(B40="","",VLOOKUP(B40,Data入力!$B$1:$V$48,13,0))</f>
        <v/>
      </c>
      <c r="L40" s="126" t="str">
        <f>IF(B40="","",VLOOKUP(B40,Data入力!$B$13:$V$48,14,0))</f>
        <v/>
      </c>
      <c r="M40" s="126" t="str">
        <f>IF(B40="","",VLOOKUP(B40,Data入力!$B$13:$V$48,15,0))</f>
        <v/>
      </c>
      <c r="N40" s="126" t="str">
        <f>IF(B40="","",VLOOKUP(B40,Data入力!$B$13:$V$48,16,0))</f>
        <v/>
      </c>
      <c r="O40" s="126" t="str">
        <f>IF(B40="","",VLOOKUP(B40,Data入力!$B$1:$V$48,17,0))</f>
        <v/>
      </c>
      <c r="P40" s="126" t="str">
        <f>IF(B40="","",VLOOKUP(B40,Data入力!$B$1:$V$48,18,0))</f>
        <v/>
      </c>
      <c r="Q40" s="126" t="str">
        <f>IF(B40="","",VLOOKUP(B40,Data入力!$B$13:$V$48,19,0))</f>
        <v/>
      </c>
      <c r="R40" s="126" t="str">
        <f>IF(B40="","",VLOOKUP(B40,Data入力!$B$13:$V$48,20,0))</f>
        <v/>
      </c>
      <c r="S40" s="126" t="str">
        <f>IF(B40="","",VLOOKUP(B40,Data入力!$B$13:$V$48,21,0))</f>
        <v/>
      </c>
      <c r="T40" s="126" t="str">
        <f>IF(B40="","",VLOOKUP(B40,Data入力!$B$1:$V$48,22,0))</f>
        <v/>
      </c>
      <c r="U40" s="41"/>
    </row>
    <row r="41" spans="1:21" ht="7.5" customHeight="1" x14ac:dyDescent="0.15">
      <c r="D41" s="34"/>
      <c r="E41" s="21"/>
      <c r="F41" s="21"/>
      <c r="G41" s="21"/>
      <c r="H41" s="37"/>
      <c r="I41" s="21"/>
      <c r="J41" s="21"/>
      <c r="K41" s="21"/>
      <c r="L41" s="53"/>
      <c r="M41" s="53"/>
      <c r="N41" s="53"/>
      <c r="O41" s="53"/>
      <c r="P41" s="53"/>
      <c r="Q41" s="53"/>
      <c r="R41" s="53"/>
      <c r="S41" s="53"/>
      <c r="T41" s="53"/>
      <c r="U41" s="41"/>
    </row>
    <row r="42" spans="1:21" ht="14.25" thickBot="1" x14ac:dyDescent="0.2">
      <c r="D42" s="34"/>
      <c r="E42" s="21" t="s">
        <v>49</v>
      </c>
      <c r="F42" s="21"/>
      <c r="G42" s="21"/>
      <c r="H42" s="37"/>
      <c r="I42" s="21"/>
      <c r="J42" s="21"/>
      <c r="K42" s="21"/>
      <c r="L42" s="21"/>
      <c r="M42" s="21"/>
      <c r="N42" s="21"/>
      <c r="O42" s="205" t="s">
        <v>50</v>
      </c>
      <c r="P42" s="205"/>
      <c r="Q42" s="205"/>
      <c r="R42" s="205"/>
      <c r="S42" s="205"/>
      <c r="T42" s="205"/>
      <c r="U42" s="41"/>
    </row>
    <row r="43" spans="1:21" ht="18" thickBot="1" x14ac:dyDescent="0.2">
      <c r="A43" s="18" t="s">
        <v>51</v>
      </c>
      <c r="B43" s="23"/>
      <c r="D43" s="34"/>
      <c r="E43" s="21" t="str">
        <f>"競技分担金（1名につき"&amp;B45&amp;"円）"</f>
        <v>競技分担金（1名につき1000円）</v>
      </c>
      <c r="F43" s="21"/>
      <c r="G43" s="21"/>
      <c r="H43" s="37"/>
      <c r="I43" s="21"/>
      <c r="J43" s="21"/>
      <c r="K43" s="21"/>
      <c r="L43" s="21"/>
      <c r="M43" s="21"/>
      <c r="N43" s="21"/>
      <c r="O43" s="206" t="s">
        <v>52</v>
      </c>
      <c r="P43" s="207"/>
      <c r="Q43" s="208" t="str">
        <f>IF(B43="","",B43)</f>
        <v/>
      </c>
      <c r="R43" s="208"/>
      <c r="S43" s="208"/>
      <c r="T43" s="54" t="s">
        <v>53</v>
      </c>
      <c r="U43" s="41"/>
    </row>
    <row r="44" spans="1:21" ht="18" thickBot="1" x14ac:dyDescent="0.2">
      <c r="A44" s="18" t="s">
        <v>54</v>
      </c>
      <c r="B44" s="23"/>
      <c r="D44" s="34"/>
      <c r="E44" s="21"/>
      <c r="F44" s="21"/>
      <c r="G44" s="55" t="str">
        <f>IF(Q45="","",B45*Q45)</f>
        <v/>
      </c>
      <c r="H44" s="56" t="s">
        <v>55</v>
      </c>
      <c r="I44" s="21" t="s">
        <v>56</v>
      </c>
      <c r="J44" s="21"/>
      <c r="K44" s="21"/>
      <c r="L44" s="21"/>
      <c r="M44" s="21"/>
      <c r="N44" s="21"/>
      <c r="O44" s="197" t="s">
        <v>57</v>
      </c>
      <c r="P44" s="198"/>
      <c r="Q44" s="199" t="str">
        <f>IF(B44="","",B44)</f>
        <v/>
      </c>
      <c r="R44" s="199"/>
      <c r="S44" s="199"/>
      <c r="T44" s="57" t="s">
        <v>53</v>
      </c>
      <c r="U44" s="41"/>
    </row>
    <row r="45" spans="1:21" ht="18.75" thickTop="1" thickBot="1" x14ac:dyDescent="0.2">
      <c r="A45" s="18" t="s">
        <v>76</v>
      </c>
      <c r="B45" s="111">
        <v>1000</v>
      </c>
      <c r="C45" s="20" t="s">
        <v>55</v>
      </c>
      <c r="D45" s="34"/>
      <c r="E45" s="21"/>
      <c r="F45" s="21"/>
      <c r="G45" s="21"/>
      <c r="H45" s="37"/>
      <c r="I45" s="21"/>
      <c r="J45" s="21"/>
      <c r="K45" s="21"/>
      <c r="L45" s="21"/>
      <c r="M45" s="21"/>
      <c r="N45" s="21"/>
      <c r="O45" s="200" t="s">
        <v>58</v>
      </c>
      <c r="P45" s="201"/>
      <c r="Q45" s="202" t="str">
        <f>IF(B15="","",SUM(Q43:Q44))</f>
        <v/>
      </c>
      <c r="R45" s="202"/>
      <c r="S45" s="202"/>
      <c r="T45" s="58" t="s">
        <v>53</v>
      </c>
      <c r="U45" s="41"/>
    </row>
    <row r="46" spans="1:21" ht="13.5" customHeight="1" thickBot="1" x14ac:dyDescent="0.2">
      <c r="A46" s="18" t="s">
        <v>123</v>
      </c>
      <c r="B46" s="135"/>
      <c r="D46" s="34"/>
      <c r="E46" s="21"/>
      <c r="F46" s="21"/>
      <c r="G46" s="21"/>
      <c r="H46" s="204" t="str">
        <f>IF(B46="","　　　 年　　　月　　　日",B46)</f>
        <v>　　　 年　　　月　　　日</v>
      </c>
      <c r="I46" s="204"/>
      <c r="J46" s="204"/>
      <c r="K46" s="204"/>
      <c r="L46" s="59"/>
      <c r="M46" s="59"/>
      <c r="N46" s="21"/>
      <c r="O46" s="21"/>
      <c r="P46" s="21"/>
      <c r="Q46" s="21"/>
      <c r="R46" s="21"/>
      <c r="S46" s="21"/>
      <c r="T46" s="21"/>
      <c r="U46" s="41"/>
    </row>
    <row r="47" spans="1:21" x14ac:dyDescent="0.15">
      <c r="A47" s="109"/>
      <c r="C47" s="110"/>
      <c r="D47" s="34"/>
      <c r="E47" s="21"/>
      <c r="F47" s="21"/>
      <c r="G47" s="21"/>
      <c r="H47" s="37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41"/>
    </row>
    <row r="48" spans="1:21" ht="17.25" x14ac:dyDescent="0.15">
      <c r="C48" s="110"/>
      <c r="D48" s="34"/>
      <c r="E48" s="21"/>
      <c r="F48" s="21"/>
      <c r="G48" s="21"/>
      <c r="H48" s="43" t="s">
        <v>59</v>
      </c>
      <c r="I48" s="43"/>
      <c r="J48" s="175" t="str">
        <f>IF(Data入力!D7="","",Data入力!D7)</f>
        <v/>
      </c>
      <c r="K48" s="175"/>
      <c r="L48" s="175"/>
      <c r="M48" s="175"/>
      <c r="N48" s="175"/>
      <c r="O48" s="175"/>
      <c r="P48" s="42"/>
      <c r="Q48" s="37"/>
      <c r="R48" s="21"/>
      <c r="S48" s="21"/>
      <c r="T48" s="21"/>
      <c r="U48" s="41"/>
    </row>
    <row r="49" spans="4:21" ht="17.25" x14ac:dyDescent="0.2">
      <c r="D49" s="34"/>
      <c r="E49" s="60" t="s">
        <v>60</v>
      </c>
      <c r="F49" s="21"/>
      <c r="G49" s="21"/>
      <c r="H49" s="37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41"/>
    </row>
    <row r="50" spans="4:21" ht="20.45" customHeight="1" x14ac:dyDescent="0.15">
      <c r="D50" s="34"/>
      <c r="E50" s="21"/>
      <c r="F50" s="150" t="s">
        <v>133</v>
      </c>
      <c r="G50" s="21" t="s">
        <v>134</v>
      </c>
      <c r="H50" s="37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1"/>
    </row>
    <row r="51" spans="4:21" ht="15" customHeight="1" thickBot="1" x14ac:dyDescent="0.2">
      <c r="D51" s="193" t="s">
        <v>61</v>
      </c>
      <c r="E51" s="194"/>
      <c r="F51" s="195"/>
      <c r="G51" s="61" t="s">
        <v>62</v>
      </c>
      <c r="H51" s="196" t="s">
        <v>63</v>
      </c>
      <c r="I51" s="195"/>
      <c r="J51" s="62"/>
      <c r="K51" s="63"/>
      <c r="L51" s="64"/>
      <c r="M51" s="28"/>
      <c r="N51" s="28"/>
      <c r="O51" s="28"/>
      <c r="P51" s="28"/>
      <c r="Q51" s="28"/>
      <c r="R51" s="28"/>
      <c r="S51" s="28"/>
      <c r="T51" s="28"/>
      <c r="U51" s="65"/>
    </row>
  </sheetData>
  <mergeCells count="48">
    <mergeCell ref="I40:J40"/>
    <mergeCell ref="H46:K46"/>
    <mergeCell ref="J48:O48"/>
    <mergeCell ref="O42:T42"/>
    <mergeCell ref="O43:P43"/>
    <mergeCell ref="Q43:S43"/>
    <mergeCell ref="D51:F51"/>
    <mergeCell ref="H51:I51"/>
    <mergeCell ref="O44:P44"/>
    <mergeCell ref="Q44:S44"/>
    <mergeCell ref="O45:P45"/>
    <mergeCell ref="Q45:S45"/>
    <mergeCell ref="I36:J36"/>
    <mergeCell ref="I37:J37"/>
    <mergeCell ref="I38:J38"/>
    <mergeCell ref="I39:J39"/>
    <mergeCell ref="I32:J32"/>
    <mergeCell ref="I33:J33"/>
    <mergeCell ref="I34:J34"/>
    <mergeCell ref="I35:J35"/>
    <mergeCell ref="I28:J28"/>
    <mergeCell ref="I29:J29"/>
    <mergeCell ref="I30:J30"/>
    <mergeCell ref="I31:J31"/>
    <mergeCell ref="I24:J24"/>
    <mergeCell ref="I25:J25"/>
    <mergeCell ref="I26:J26"/>
    <mergeCell ref="I27:J27"/>
    <mergeCell ref="I20:J20"/>
    <mergeCell ref="I21:J21"/>
    <mergeCell ref="I22:J22"/>
    <mergeCell ref="I23:J23"/>
    <mergeCell ref="I16:J16"/>
    <mergeCell ref="I17:J17"/>
    <mergeCell ref="I18:J18"/>
    <mergeCell ref="I19:J19"/>
    <mergeCell ref="I15:J15"/>
    <mergeCell ref="E13:E14"/>
    <mergeCell ref="F13:F14"/>
    <mergeCell ref="G13:G14"/>
    <mergeCell ref="H13:H14"/>
    <mergeCell ref="G3:P4"/>
    <mergeCell ref="I7:L8"/>
    <mergeCell ref="G11:I11"/>
    <mergeCell ref="P11:T11"/>
    <mergeCell ref="I13:J14"/>
    <mergeCell ref="K13:K14"/>
    <mergeCell ref="L13:T13"/>
  </mergeCells>
  <phoneticPr fontId="3"/>
  <conditionalFormatting sqref="L15:T40">
    <cfRule type="cellIs" dxfId="0" priority="1" stopIfTrue="1" operator="equal">
      <formula>0</formula>
    </cfRule>
  </conditionalFormatting>
  <pageMargins left="0.66" right="0.62" top="0.52" bottom="0.56000000000000005" header="0.51200000000000001" footer="0.5120000000000000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C114"/>
  <sheetViews>
    <sheetView topLeftCell="A37" zoomScale="115" zoomScaleNormal="115" workbookViewId="0"/>
  </sheetViews>
  <sheetFormatPr defaultRowHeight="13.5" x14ac:dyDescent="0.15"/>
  <cols>
    <col min="1" max="1" width="9.625" style="67" customWidth="1"/>
    <col min="2" max="6" width="3.5" style="68" customWidth="1"/>
    <col min="7" max="8" width="3.5" style="67" customWidth="1"/>
    <col min="9" max="9" width="1" style="69" customWidth="1"/>
    <col min="10" max="11" width="10" style="67" customWidth="1"/>
    <col min="12" max="12" width="4.875" style="70" customWidth="1"/>
    <col min="13" max="13" width="6.125" style="70" customWidth="1"/>
    <col min="14" max="14" width="0.25" style="67" hidden="1" customWidth="1"/>
    <col min="15" max="15" width="10" style="69" customWidth="1"/>
    <col min="16" max="16" width="10" style="67" customWidth="1"/>
    <col min="17" max="17" width="4.875" style="67" customWidth="1"/>
    <col min="18" max="18" width="6.125" style="67" customWidth="1"/>
    <col min="19" max="19" width="0.25" style="67" hidden="1" customWidth="1"/>
    <col min="20" max="20" width="10" style="69" customWidth="1"/>
    <col min="21" max="21" width="10" style="67" customWidth="1"/>
    <col min="22" max="22" width="4.875" style="67" customWidth="1"/>
    <col min="23" max="23" width="6.125" style="67" customWidth="1"/>
    <col min="24" max="24" width="1" style="67" customWidth="1"/>
    <col min="25" max="26" width="9" style="67"/>
    <col min="27" max="27" width="9" style="93"/>
  </cols>
  <sheetData>
    <row r="1" spans="1:29" ht="13.5" customHeight="1" x14ac:dyDescent="0.15">
      <c r="A1" s="130"/>
      <c r="B1" s="130"/>
      <c r="C1" s="130"/>
      <c r="D1" s="130"/>
      <c r="E1" s="130"/>
      <c r="F1" s="130"/>
      <c r="G1" s="130"/>
      <c r="H1" s="130"/>
    </row>
    <row r="2" spans="1:29" x14ac:dyDescent="0.15">
      <c r="A2" s="130"/>
      <c r="B2" s="130"/>
      <c r="C2" s="130"/>
      <c r="D2" s="130"/>
      <c r="E2" s="130"/>
      <c r="F2" s="130"/>
      <c r="G2" s="130"/>
      <c r="H2" s="130"/>
    </row>
    <row r="3" spans="1:29" ht="24.75" thickBot="1" x14ac:dyDescent="0.2">
      <c r="A3" s="130"/>
      <c r="B3" s="130"/>
      <c r="C3" s="130"/>
      <c r="D3" s="130"/>
      <c r="E3" s="130"/>
      <c r="F3" s="130"/>
      <c r="G3" s="130"/>
      <c r="H3" s="130"/>
      <c r="I3" s="53"/>
      <c r="J3" s="21"/>
      <c r="K3" s="21"/>
      <c r="L3" s="212" t="str">
        <f>大会参加申込!G3</f>
        <v xml:space="preserve">      総合体育・新人体育・カヌー選手権     </v>
      </c>
      <c r="M3" s="212"/>
      <c r="N3" s="212"/>
      <c r="O3" s="212"/>
      <c r="P3" s="212"/>
      <c r="Q3" s="212"/>
      <c r="R3" s="212"/>
      <c r="S3" s="212"/>
      <c r="T3" s="71"/>
      <c r="U3" s="71"/>
      <c r="V3" s="71"/>
      <c r="W3" s="21"/>
      <c r="X3" s="21"/>
    </row>
    <row r="4" spans="1:29" ht="14.25" customHeight="1" x14ac:dyDescent="0.15">
      <c r="A4" s="70" t="s">
        <v>30</v>
      </c>
      <c r="B4" s="94">
        <v>1</v>
      </c>
      <c r="C4" s="95" t="s">
        <v>39</v>
      </c>
      <c r="D4" s="96"/>
      <c r="I4" s="53"/>
      <c r="J4" s="24" t="s">
        <v>27</v>
      </c>
      <c r="K4" s="24"/>
      <c r="L4" s="213"/>
      <c r="M4" s="213"/>
      <c r="N4" s="213"/>
      <c r="O4" s="213"/>
      <c r="P4" s="213"/>
      <c r="Q4" s="213"/>
      <c r="R4" s="213"/>
      <c r="S4" s="213"/>
      <c r="T4" s="214" t="s">
        <v>99</v>
      </c>
      <c r="U4" s="214"/>
      <c r="V4" s="214"/>
      <c r="W4" s="214"/>
      <c r="X4" s="21"/>
      <c r="AB4">
        <v>1</v>
      </c>
      <c r="AC4" t="s">
        <v>127</v>
      </c>
    </row>
    <row r="5" spans="1:29" ht="14.25" customHeight="1" x14ac:dyDescent="0.15">
      <c r="B5" s="97">
        <v>2</v>
      </c>
      <c r="C5" s="98" t="s">
        <v>45</v>
      </c>
      <c r="D5" s="99"/>
      <c r="I5" s="53"/>
      <c r="J5" s="21"/>
      <c r="K5" s="21"/>
      <c r="L5" s="37"/>
      <c r="M5" s="37"/>
      <c r="N5" s="21"/>
      <c r="O5" s="53"/>
      <c r="P5" s="21"/>
      <c r="Q5" s="21"/>
      <c r="R5" s="21"/>
      <c r="S5" s="21"/>
      <c r="T5" s="53"/>
      <c r="U5" s="21"/>
      <c r="V5" s="21"/>
      <c r="W5" s="21"/>
      <c r="X5" s="21"/>
      <c r="AB5">
        <v>2</v>
      </c>
      <c r="AC5" t="s">
        <v>128</v>
      </c>
    </row>
    <row r="6" spans="1:29" ht="14.25" customHeight="1" thickBot="1" x14ac:dyDescent="0.2">
      <c r="A6" s="70"/>
      <c r="B6" s="100">
        <v>3</v>
      </c>
      <c r="C6" s="101" t="s">
        <v>68</v>
      </c>
      <c r="D6" s="102"/>
      <c r="E6" s="73"/>
      <c r="F6" s="73"/>
      <c r="I6" s="53"/>
      <c r="J6" s="74" t="s">
        <v>66</v>
      </c>
      <c r="K6" s="74"/>
      <c r="L6" s="37"/>
      <c r="M6" s="37"/>
      <c r="N6" s="21"/>
      <c r="O6" s="53"/>
      <c r="P6" s="74"/>
      <c r="Q6" s="37"/>
      <c r="R6" s="37"/>
      <c r="S6" s="21"/>
      <c r="T6" s="53"/>
      <c r="U6" s="74"/>
      <c r="V6" s="37"/>
      <c r="W6" s="37"/>
      <c r="X6" s="21"/>
      <c r="AB6">
        <v>3</v>
      </c>
      <c r="AC6" t="s">
        <v>129</v>
      </c>
    </row>
    <row r="7" spans="1:29" ht="6" customHeight="1" x14ac:dyDescent="0.15">
      <c r="A7" s="70"/>
      <c r="B7" s="93"/>
      <c r="C7" s="93"/>
      <c r="D7" s="70"/>
      <c r="E7" s="73"/>
      <c r="F7" s="73"/>
      <c r="I7" s="53"/>
      <c r="J7" s="74"/>
      <c r="K7" s="74"/>
      <c r="L7" s="37"/>
      <c r="M7" s="37"/>
      <c r="N7" s="21"/>
      <c r="O7" s="53"/>
      <c r="P7" s="74"/>
      <c r="Q7" s="37"/>
      <c r="R7" s="37"/>
      <c r="S7" s="21"/>
      <c r="T7" s="53"/>
      <c r="U7" s="74"/>
      <c r="V7" s="37"/>
      <c r="W7" s="37"/>
      <c r="X7" s="21"/>
    </row>
    <row r="8" spans="1:29" ht="12.75" customHeight="1" x14ac:dyDescent="0.15">
      <c r="A8" s="72"/>
      <c r="B8" s="75"/>
      <c r="C8" s="75"/>
      <c r="D8" s="72"/>
      <c r="E8" s="75"/>
      <c r="F8" s="75"/>
      <c r="G8" s="76"/>
      <c r="H8" s="76"/>
      <c r="I8" s="77"/>
      <c r="J8" s="211" t="s">
        <v>83</v>
      </c>
      <c r="K8" s="211"/>
      <c r="L8" s="137" t="s">
        <v>65</v>
      </c>
      <c r="M8" s="138" t="s">
        <v>94</v>
      </c>
      <c r="N8" s="139"/>
      <c r="O8" s="211" t="s">
        <v>83</v>
      </c>
      <c r="P8" s="211"/>
      <c r="Q8" s="137" t="s">
        <v>65</v>
      </c>
      <c r="R8" s="138" t="s">
        <v>94</v>
      </c>
      <c r="S8" s="139"/>
      <c r="T8" s="211" t="s">
        <v>83</v>
      </c>
      <c r="U8" s="211"/>
      <c r="V8" s="137" t="s">
        <v>65</v>
      </c>
      <c r="W8" s="138" t="s">
        <v>94</v>
      </c>
      <c r="X8" s="78"/>
      <c r="Y8" s="76"/>
      <c r="Z8" s="76"/>
    </row>
    <row r="9" spans="1:29" ht="12.75" customHeight="1" thickBot="1" x14ac:dyDescent="0.2">
      <c r="A9" s="72"/>
      <c r="B9" s="75"/>
      <c r="C9" s="75"/>
      <c r="D9" s="72"/>
      <c r="E9" s="75"/>
      <c r="F9" s="75"/>
      <c r="G9" s="76"/>
      <c r="H9" s="76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6"/>
      <c r="Z9" s="76"/>
    </row>
    <row r="10" spans="1:29" ht="18.75" customHeight="1" x14ac:dyDescent="0.15">
      <c r="A10" s="70" t="s">
        <v>48</v>
      </c>
      <c r="B10" s="81"/>
      <c r="C10" s="87"/>
      <c r="D10" s="81"/>
      <c r="E10" s="87"/>
      <c r="F10" s="81"/>
      <c r="I10" s="53"/>
      <c r="J10" s="209" t="str">
        <f>IF(B10="","",VLOOKUP(B10,Data入力!$B$13:$V$46,6,0))</f>
        <v/>
      </c>
      <c r="K10" s="209"/>
      <c r="L10" s="210" t="str">
        <f>IF(B11="","",VLOOKUP(B11,$B$4:$C$6,2,0))</f>
        <v/>
      </c>
      <c r="M10" s="209" t="str">
        <f>IF(B10="","",Data入力!$D$3)</f>
        <v/>
      </c>
      <c r="N10" s="136"/>
      <c r="O10" s="209" t="str">
        <f>IF(D10="","",VLOOKUP(D10,Data入力!$B$13:$V$46,6,0))</f>
        <v/>
      </c>
      <c r="P10" s="209"/>
      <c r="Q10" s="210" t="str">
        <f>IF(D11="","",VLOOKUP(D11,$B$4:$C$6,2,0))</f>
        <v/>
      </c>
      <c r="R10" s="209" t="str">
        <f>IF(D10="","",Data入力!$D$3)</f>
        <v/>
      </c>
      <c r="S10" s="136"/>
      <c r="T10" s="209" t="str">
        <f>IF(F10="","",VLOOKUP(F10,Data入力!$B$13:$V$46,6,0))</f>
        <v/>
      </c>
      <c r="U10" s="209"/>
      <c r="V10" s="210" t="str">
        <f>IF(F11="","",VLOOKUP(F11,$B$4:$C$6,2,0))</f>
        <v/>
      </c>
      <c r="W10" s="209" t="str">
        <f>IF(F10="","",Data入力!$D$3)</f>
        <v/>
      </c>
      <c r="X10" s="21"/>
    </row>
    <row r="11" spans="1:29" ht="18.75" customHeight="1" thickBot="1" x14ac:dyDescent="0.2">
      <c r="A11" s="70" t="s">
        <v>30</v>
      </c>
      <c r="B11" s="103"/>
      <c r="C11" s="87"/>
      <c r="D11" s="103"/>
      <c r="E11" s="87"/>
      <c r="F11" s="103"/>
      <c r="G11" s="79"/>
      <c r="H11" s="79"/>
      <c r="I11" s="53"/>
      <c r="J11" s="209"/>
      <c r="K11" s="209"/>
      <c r="L11" s="210"/>
      <c r="M11" s="209"/>
      <c r="N11" s="136"/>
      <c r="O11" s="209"/>
      <c r="P11" s="209"/>
      <c r="Q11" s="210"/>
      <c r="R11" s="209"/>
      <c r="S11" s="136"/>
      <c r="T11" s="209"/>
      <c r="U11" s="209"/>
      <c r="V11" s="210"/>
      <c r="W11" s="209"/>
      <c r="X11" s="21"/>
    </row>
    <row r="12" spans="1:29" ht="18.75" customHeight="1" x14ac:dyDescent="0.15">
      <c r="A12" s="79"/>
      <c r="B12" s="81"/>
      <c r="C12" s="87"/>
      <c r="D12" s="81"/>
      <c r="E12" s="87"/>
      <c r="F12" s="81"/>
      <c r="I12" s="53"/>
      <c r="J12" s="209" t="str">
        <f>IF(B12="","",VLOOKUP(B12,Data入力!$B$13:$V$46,6,0))</f>
        <v/>
      </c>
      <c r="K12" s="209"/>
      <c r="L12" s="210" t="str">
        <f>IF(B13="","",VLOOKUP(B13,$B$4:$C$6,2,0))</f>
        <v/>
      </c>
      <c r="M12" s="209" t="str">
        <f>IF(B12="","",Data入力!$D$3)</f>
        <v/>
      </c>
      <c r="N12" s="136"/>
      <c r="O12" s="209" t="str">
        <f>IF(D12="","",VLOOKUP(D12,Data入力!$B$13:$V$46,6,0))</f>
        <v/>
      </c>
      <c r="P12" s="209"/>
      <c r="Q12" s="210" t="str">
        <f>IF(D13="","",VLOOKUP(D13,$B$4:$C$6,2,0))</f>
        <v/>
      </c>
      <c r="R12" s="209" t="str">
        <f>IF(D12="","",Data入力!$D$3)</f>
        <v/>
      </c>
      <c r="S12" s="136"/>
      <c r="T12" s="209" t="str">
        <f>IF(F12="","",VLOOKUP(F12,Data入力!$B$13:$V$46,6,0))</f>
        <v/>
      </c>
      <c r="U12" s="209"/>
      <c r="V12" s="210" t="str">
        <f>IF(F13="","",VLOOKUP(F13,$B$4:$C$6,2,0))</f>
        <v/>
      </c>
      <c r="W12" s="209" t="str">
        <f>IF(F12="","",Data入力!$D$3)</f>
        <v/>
      </c>
      <c r="X12" s="21"/>
    </row>
    <row r="13" spans="1:29" ht="18.75" customHeight="1" thickBot="1" x14ac:dyDescent="0.2">
      <c r="A13" s="79"/>
      <c r="B13" s="103"/>
      <c r="C13" s="87"/>
      <c r="D13" s="103"/>
      <c r="E13" s="87"/>
      <c r="F13" s="103"/>
      <c r="I13" s="53"/>
      <c r="J13" s="209"/>
      <c r="K13" s="209"/>
      <c r="L13" s="210"/>
      <c r="M13" s="209"/>
      <c r="N13" s="136"/>
      <c r="O13" s="209"/>
      <c r="P13" s="209"/>
      <c r="Q13" s="210"/>
      <c r="R13" s="209"/>
      <c r="S13" s="136"/>
      <c r="T13" s="209"/>
      <c r="U13" s="209"/>
      <c r="V13" s="210"/>
      <c r="W13" s="209"/>
      <c r="X13" s="21"/>
    </row>
    <row r="14" spans="1:29" ht="18.75" customHeight="1" x14ac:dyDescent="0.15">
      <c r="A14" s="79"/>
      <c r="B14" s="81"/>
      <c r="C14" s="87"/>
      <c r="D14" s="81"/>
      <c r="E14" s="87"/>
      <c r="F14" s="81"/>
      <c r="I14" s="53"/>
      <c r="J14" s="209" t="str">
        <f>IF(B14="","",VLOOKUP(B14,Data入力!$B$13:$V$46,6,0))</f>
        <v/>
      </c>
      <c r="K14" s="209"/>
      <c r="L14" s="210" t="str">
        <f>IF(B15="","",VLOOKUP(B15,$B$4:$C$6,2,0))</f>
        <v/>
      </c>
      <c r="M14" s="209" t="str">
        <f>IF(B14="","",Data入力!$D$3)</f>
        <v/>
      </c>
      <c r="N14" s="136"/>
      <c r="O14" s="209" t="str">
        <f>IF(D14="","",VLOOKUP(D14,Data入力!$B$13:$V$46,6,0))</f>
        <v/>
      </c>
      <c r="P14" s="209"/>
      <c r="Q14" s="210" t="str">
        <f>IF(D15="","",VLOOKUP(D15,$B$4:$C$6,2,0))</f>
        <v/>
      </c>
      <c r="R14" s="209" t="str">
        <f>IF(D14="","",Data入力!$D$3)</f>
        <v/>
      </c>
      <c r="S14" s="136"/>
      <c r="T14" s="209" t="str">
        <f>IF(F14="","",VLOOKUP(F14,Data入力!$B$13:$V$46,6,0))</f>
        <v/>
      </c>
      <c r="U14" s="209"/>
      <c r="V14" s="210" t="str">
        <f>IF(F15="","",VLOOKUP(F15,$B$4:$C$6,2,0))</f>
        <v/>
      </c>
      <c r="W14" s="209" t="str">
        <f>IF(F14="","",Data入力!$D$3)</f>
        <v/>
      </c>
      <c r="X14" s="21"/>
    </row>
    <row r="15" spans="1:29" ht="18.75" customHeight="1" thickBot="1" x14ac:dyDescent="0.2">
      <c r="A15" s="79"/>
      <c r="B15" s="103"/>
      <c r="C15" s="87"/>
      <c r="D15" s="103"/>
      <c r="E15" s="87"/>
      <c r="F15" s="103"/>
      <c r="I15" s="53"/>
      <c r="J15" s="209"/>
      <c r="K15" s="209"/>
      <c r="L15" s="210"/>
      <c r="M15" s="209"/>
      <c r="N15" s="136"/>
      <c r="O15" s="209"/>
      <c r="P15" s="209"/>
      <c r="Q15" s="210"/>
      <c r="R15" s="209"/>
      <c r="S15" s="136"/>
      <c r="T15" s="209"/>
      <c r="U15" s="209"/>
      <c r="V15" s="210"/>
      <c r="W15" s="209"/>
      <c r="X15" s="21"/>
    </row>
    <row r="16" spans="1:29" ht="18.75" customHeight="1" x14ac:dyDescent="0.15">
      <c r="A16" s="79"/>
      <c r="B16" s="81"/>
      <c r="C16" s="87"/>
      <c r="D16" s="81"/>
      <c r="E16" s="87"/>
      <c r="F16" s="81"/>
      <c r="I16" s="53"/>
      <c r="J16" s="209" t="str">
        <f>IF(B16="","",VLOOKUP(B16,Data入力!$B$13:$V$46,6,0))</f>
        <v/>
      </c>
      <c r="K16" s="209"/>
      <c r="L16" s="210" t="str">
        <f>IF(B17="","",VLOOKUP(B17,$B$4:$C$6,2,0))</f>
        <v/>
      </c>
      <c r="M16" s="209" t="str">
        <f>IF(B16="","",Data入力!$D$3)</f>
        <v/>
      </c>
      <c r="N16" s="136"/>
      <c r="O16" s="209" t="str">
        <f>IF(D16="","",VLOOKUP(D16,Data入力!$B$13:$V$46,6,0))</f>
        <v/>
      </c>
      <c r="P16" s="209"/>
      <c r="Q16" s="210" t="str">
        <f>IF(D17="","",VLOOKUP(D17,$B$4:$C$6,2,0))</f>
        <v/>
      </c>
      <c r="R16" s="209" t="str">
        <f>IF(D16="","",Data入力!$D$3)</f>
        <v/>
      </c>
      <c r="S16" s="136"/>
      <c r="T16" s="209" t="str">
        <f>IF(F16="","",VLOOKUP(F16,Data入力!$B$13:$V$46,6,0))</f>
        <v/>
      </c>
      <c r="U16" s="209"/>
      <c r="V16" s="210" t="str">
        <f>IF(F17="","",VLOOKUP(F17,$B$4:$C$6,2,0))</f>
        <v/>
      </c>
      <c r="W16" s="209" t="str">
        <f>IF(F16="","",Data入力!$D$3)</f>
        <v/>
      </c>
      <c r="X16" s="21"/>
    </row>
    <row r="17" spans="1:26" ht="18.75" customHeight="1" thickBot="1" x14ac:dyDescent="0.2">
      <c r="A17" s="79"/>
      <c r="B17" s="103"/>
      <c r="C17" s="87"/>
      <c r="D17" s="103"/>
      <c r="E17" s="87"/>
      <c r="F17" s="103"/>
      <c r="I17" s="53"/>
      <c r="J17" s="209"/>
      <c r="K17" s="209"/>
      <c r="L17" s="210"/>
      <c r="M17" s="209"/>
      <c r="N17" s="136"/>
      <c r="O17" s="209"/>
      <c r="P17" s="209"/>
      <c r="Q17" s="210"/>
      <c r="R17" s="209"/>
      <c r="S17" s="136"/>
      <c r="T17" s="209"/>
      <c r="U17" s="209"/>
      <c r="V17" s="210"/>
      <c r="W17" s="209"/>
      <c r="X17" s="21"/>
    </row>
    <row r="18" spans="1:26" ht="18.75" customHeight="1" x14ac:dyDescent="0.15">
      <c r="A18" s="79"/>
      <c r="B18" s="81"/>
      <c r="C18" s="87"/>
      <c r="D18" s="81"/>
      <c r="E18" s="87"/>
      <c r="F18" s="81"/>
      <c r="I18" s="53"/>
      <c r="J18" s="209" t="str">
        <f>IF(B18="","",VLOOKUP(B18,Data入力!$B$13:$V$46,6,0))</f>
        <v/>
      </c>
      <c r="K18" s="209"/>
      <c r="L18" s="210" t="str">
        <f>IF(B19="","",VLOOKUP(B19,$B$4:$C$6,2,0))</f>
        <v/>
      </c>
      <c r="M18" s="209" t="str">
        <f>IF(B18="","",Data入力!$D$3)</f>
        <v/>
      </c>
      <c r="N18" s="136"/>
      <c r="O18" s="209" t="str">
        <f>IF(D18="","",VLOOKUP(D18,Data入力!$B$13:$V$46,6,0))</f>
        <v/>
      </c>
      <c r="P18" s="209"/>
      <c r="Q18" s="210" t="str">
        <f>IF(D19="","",VLOOKUP(D19,$B$4:$C$6,2,0))</f>
        <v/>
      </c>
      <c r="R18" s="209" t="str">
        <f>IF(D18="","",Data入力!$D$3)</f>
        <v/>
      </c>
      <c r="S18" s="136"/>
      <c r="T18" s="209" t="str">
        <f>IF(F18="","",VLOOKUP(F18,Data入力!$B$13:$V$46,6,0))</f>
        <v/>
      </c>
      <c r="U18" s="209"/>
      <c r="V18" s="210" t="str">
        <f>IF(F19="","",VLOOKUP(F19,$B$4:$C$6,2,0))</f>
        <v/>
      </c>
      <c r="W18" s="209" t="str">
        <f>IF(F18="","",Data入力!$D$3)</f>
        <v/>
      </c>
      <c r="X18" s="21"/>
    </row>
    <row r="19" spans="1:26" ht="18.75" customHeight="1" thickBot="1" x14ac:dyDescent="0.2">
      <c r="A19" s="79"/>
      <c r="B19" s="103"/>
      <c r="C19" s="87"/>
      <c r="D19" s="103"/>
      <c r="E19" s="87"/>
      <c r="F19" s="103"/>
      <c r="I19" s="53"/>
      <c r="J19" s="209"/>
      <c r="K19" s="209"/>
      <c r="L19" s="210"/>
      <c r="M19" s="209"/>
      <c r="N19" s="136"/>
      <c r="O19" s="209"/>
      <c r="P19" s="209"/>
      <c r="Q19" s="210"/>
      <c r="R19" s="209"/>
      <c r="S19" s="136"/>
      <c r="T19" s="209"/>
      <c r="U19" s="209"/>
      <c r="V19" s="210"/>
      <c r="W19" s="209"/>
      <c r="X19" s="21"/>
    </row>
    <row r="20" spans="1:26" ht="18.75" customHeight="1" x14ac:dyDescent="0.15">
      <c r="A20" s="79"/>
      <c r="B20" s="81"/>
      <c r="C20" s="87"/>
      <c r="D20" s="81"/>
      <c r="E20" s="87"/>
      <c r="F20" s="81"/>
      <c r="I20" s="53"/>
      <c r="J20" s="209" t="str">
        <f>IF(B20="","",VLOOKUP(B20,Data入力!$B$13:$V$46,6,0))</f>
        <v/>
      </c>
      <c r="K20" s="209"/>
      <c r="L20" s="210" t="str">
        <f>IF(B21="","",VLOOKUP(B21,$B$4:$C$6,2,0))</f>
        <v/>
      </c>
      <c r="M20" s="209" t="str">
        <f>IF(B20="","",Data入力!$D$3)</f>
        <v/>
      </c>
      <c r="N20" s="136"/>
      <c r="O20" s="209" t="str">
        <f>IF(D20="","",VLOOKUP(D20,Data入力!$B$13:$V$46,6,0))</f>
        <v/>
      </c>
      <c r="P20" s="209"/>
      <c r="Q20" s="210" t="str">
        <f>IF(D21="","",VLOOKUP(D21,$B$4:$C$6,2,0))</f>
        <v/>
      </c>
      <c r="R20" s="209" t="str">
        <f>IF(D20="","",Data入力!$D$3)</f>
        <v/>
      </c>
      <c r="S20" s="136"/>
      <c r="T20" s="219" t="str">
        <f>IF(F20="","",VLOOKUP(F20,Data入力!$B$13:$V$46,6,0))</f>
        <v/>
      </c>
      <c r="U20" s="219"/>
      <c r="V20" s="220" t="str">
        <f>IF(F21="","",VLOOKUP(F21,$B$4:$C$6,2,0))</f>
        <v/>
      </c>
      <c r="W20" s="219" t="str">
        <f>IF(F20="","",Data入力!$D$3)</f>
        <v/>
      </c>
      <c r="X20" s="21"/>
    </row>
    <row r="21" spans="1:26" ht="18.75" customHeight="1" thickBot="1" x14ac:dyDescent="0.2">
      <c r="A21" s="79"/>
      <c r="B21" s="103"/>
      <c r="C21" s="87"/>
      <c r="D21" s="103"/>
      <c r="E21" s="87"/>
      <c r="F21" s="103"/>
      <c r="I21" s="53"/>
      <c r="J21" s="209"/>
      <c r="K21" s="209"/>
      <c r="L21" s="210"/>
      <c r="M21" s="209"/>
      <c r="N21" s="136"/>
      <c r="O21" s="209"/>
      <c r="P21" s="209"/>
      <c r="Q21" s="210"/>
      <c r="R21" s="209"/>
      <c r="S21" s="136"/>
      <c r="T21" s="219"/>
      <c r="U21" s="219"/>
      <c r="V21" s="220"/>
      <c r="W21" s="219"/>
      <c r="X21" s="21"/>
    </row>
    <row r="22" spans="1:26" ht="18.75" customHeight="1" x14ac:dyDescent="0.15">
      <c r="A22" s="79"/>
      <c r="B22" s="81"/>
      <c r="C22" s="87"/>
      <c r="D22" s="81"/>
      <c r="E22" s="87"/>
      <c r="F22" s="81"/>
      <c r="I22" s="53"/>
      <c r="J22" s="209" t="str">
        <f>IF(B22="","",VLOOKUP(B22,Data入力!$B$13:$V$46,6,0))</f>
        <v/>
      </c>
      <c r="K22" s="209"/>
      <c r="L22" s="210" t="str">
        <f>IF(B23="","",VLOOKUP(B23,$B$4:$C$6,2,0))</f>
        <v/>
      </c>
      <c r="M22" s="209" t="str">
        <f>IF(B22="","",Data入力!$D$3)</f>
        <v/>
      </c>
      <c r="N22" s="136"/>
      <c r="O22" s="209" t="str">
        <f>IF(D22="","",VLOOKUP(D22,Data入力!$B$13:$V$46,6,0))</f>
        <v/>
      </c>
      <c r="P22" s="209"/>
      <c r="Q22" s="210" t="str">
        <f>IF(D23="","",VLOOKUP(D23,$B$4:$C$6,2,0))</f>
        <v/>
      </c>
      <c r="R22" s="209" t="str">
        <f>IF(D22="","",Data入力!$D$3)</f>
        <v/>
      </c>
      <c r="S22" s="136"/>
      <c r="T22" s="219" t="str">
        <f>IF(F22="","",VLOOKUP(F22,Data入力!$B$13:$V$46,6,0))</f>
        <v/>
      </c>
      <c r="U22" s="219"/>
      <c r="V22" s="220" t="str">
        <f>IF(F23="","",VLOOKUP(F23,$B$4:$C$6,2,0))</f>
        <v/>
      </c>
      <c r="W22" s="219" t="str">
        <f>IF(F22="","",Data入力!$D$3)</f>
        <v/>
      </c>
      <c r="X22" s="21"/>
    </row>
    <row r="23" spans="1:26" ht="18.75" customHeight="1" thickBot="1" x14ac:dyDescent="0.2">
      <c r="A23" s="79"/>
      <c r="B23" s="103"/>
      <c r="C23" s="87"/>
      <c r="D23" s="103"/>
      <c r="E23" s="87"/>
      <c r="F23" s="103"/>
      <c r="I23" s="53"/>
      <c r="J23" s="209"/>
      <c r="K23" s="209"/>
      <c r="L23" s="210"/>
      <c r="M23" s="209"/>
      <c r="N23" s="136"/>
      <c r="O23" s="209"/>
      <c r="P23" s="209"/>
      <c r="Q23" s="210"/>
      <c r="R23" s="209"/>
      <c r="S23" s="136"/>
      <c r="T23" s="219"/>
      <c r="U23" s="219"/>
      <c r="V23" s="220"/>
      <c r="W23" s="219"/>
      <c r="X23" s="21"/>
    </row>
    <row r="24" spans="1:26" ht="18.75" customHeight="1" x14ac:dyDescent="0.15">
      <c r="A24" s="79"/>
      <c r="B24" s="79"/>
      <c r="C24" s="79"/>
      <c r="D24" s="79"/>
      <c r="E24" s="79"/>
      <c r="F24" s="79"/>
      <c r="I24" s="53"/>
      <c r="J24" s="89"/>
      <c r="K24" s="89"/>
      <c r="L24" s="89"/>
      <c r="M24" s="89"/>
      <c r="N24" s="21"/>
      <c r="O24" s="89"/>
      <c r="P24" s="89"/>
      <c r="Q24" s="89"/>
      <c r="R24" s="89"/>
      <c r="S24" s="21"/>
      <c r="T24" s="143"/>
      <c r="U24" s="143"/>
      <c r="V24" s="143"/>
      <c r="W24" s="143"/>
      <c r="X24" s="21"/>
    </row>
    <row r="25" spans="1:26" ht="6" customHeight="1" thickBot="1" x14ac:dyDescent="0.2">
      <c r="A25" s="79"/>
      <c r="B25" s="79"/>
      <c r="C25" s="79"/>
      <c r="D25" s="79"/>
      <c r="E25" s="79"/>
      <c r="F25" s="79"/>
      <c r="I25" s="53"/>
      <c r="J25" s="90"/>
      <c r="K25" s="90"/>
      <c r="L25" s="88"/>
      <c r="M25" s="88"/>
      <c r="N25" s="21"/>
      <c r="O25" s="53"/>
      <c r="P25" s="90"/>
      <c r="Q25" s="89"/>
      <c r="R25" s="89"/>
      <c r="S25" s="21"/>
      <c r="T25" s="53"/>
      <c r="U25" s="90"/>
      <c r="V25" s="89"/>
      <c r="W25" s="89"/>
      <c r="X25" s="21"/>
    </row>
    <row r="26" spans="1:26" ht="14.25" customHeight="1" x14ac:dyDescent="0.15">
      <c r="A26" s="70" t="s">
        <v>30</v>
      </c>
      <c r="B26" s="94">
        <v>1</v>
      </c>
      <c r="C26" s="95" t="s">
        <v>69</v>
      </c>
      <c r="D26" s="96"/>
      <c r="E26" s="79"/>
      <c r="F26" s="79"/>
      <c r="I26" s="53"/>
      <c r="J26" s="90"/>
      <c r="K26" s="90"/>
      <c r="L26" s="88"/>
      <c r="M26" s="88"/>
      <c r="N26" s="21"/>
      <c r="O26" s="53"/>
      <c r="P26" s="90"/>
      <c r="Q26" s="89"/>
      <c r="R26" s="89"/>
      <c r="S26" s="21"/>
      <c r="T26" s="53"/>
      <c r="U26" s="90"/>
      <c r="V26" s="89"/>
      <c r="W26" s="89"/>
      <c r="X26" s="21"/>
    </row>
    <row r="27" spans="1:26" ht="14.25" customHeight="1" x14ac:dyDescent="0.15">
      <c r="B27" s="97">
        <v>2</v>
      </c>
      <c r="C27" s="98" t="s">
        <v>70</v>
      </c>
      <c r="D27" s="99"/>
      <c r="E27" s="79"/>
      <c r="F27" s="79"/>
      <c r="I27" s="53"/>
      <c r="J27" s="90"/>
      <c r="K27" s="90"/>
      <c r="L27" s="88"/>
      <c r="M27" s="88"/>
      <c r="N27" s="21"/>
      <c r="O27" s="53"/>
      <c r="P27" s="90"/>
      <c r="Q27" s="89"/>
      <c r="R27" s="89"/>
      <c r="S27" s="21"/>
      <c r="T27" s="53"/>
      <c r="U27" s="90"/>
      <c r="V27" s="89"/>
      <c r="W27" s="89"/>
      <c r="X27" s="21"/>
    </row>
    <row r="28" spans="1:26" ht="14.25" customHeight="1" thickBot="1" x14ac:dyDescent="0.2">
      <c r="A28" s="70"/>
      <c r="B28" s="100">
        <v>3</v>
      </c>
      <c r="C28" s="101" t="s">
        <v>71</v>
      </c>
      <c r="D28" s="102"/>
      <c r="I28" s="53"/>
      <c r="J28" s="74" t="s">
        <v>67</v>
      </c>
      <c r="K28" s="21"/>
      <c r="L28" s="80"/>
      <c r="M28" s="80"/>
      <c r="N28" s="21"/>
      <c r="O28" s="53"/>
      <c r="P28" s="21"/>
      <c r="Q28" s="80"/>
      <c r="R28" s="80"/>
      <c r="S28" s="21"/>
      <c r="T28" s="53"/>
      <c r="U28" s="21"/>
      <c r="V28" s="80"/>
      <c r="W28" s="80"/>
      <c r="X28" s="21"/>
    </row>
    <row r="29" spans="1:26" ht="6" customHeight="1" x14ac:dyDescent="0.15">
      <c r="I29" s="53"/>
      <c r="J29" s="21"/>
      <c r="K29" s="21"/>
      <c r="L29" s="80"/>
      <c r="M29" s="80"/>
      <c r="N29" s="21"/>
      <c r="O29" s="53"/>
      <c r="P29" s="21"/>
      <c r="Q29" s="80"/>
      <c r="R29" s="80"/>
      <c r="S29" s="21"/>
      <c r="T29" s="53"/>
      <c r="U29" s="21"/>
      <c r="V29" s="80"/>
      <c r="W29" s="80"/>
      <c r="X29" s="21"/>
    </row>
    <row r="30" spans="1:26" ht="12.75" customHeight="1" x14ac:dyDescent="0.15">
      <c r="I30" s="53"/>
      <c r="J30" s="211" t="s">
        <v>83</v>
      </c>
      <c r="K30" s="211"/>
      <c r="L30" s="137" t="s">
        <v>64</v>
      </c>
      <c r="M30" s="138" t="s">
        <v>94</v>
      </c>
      <c r="N30" s="139"/>
      <c r="O30" s="211" t="s">
        <v>83</v>
      </c>
      <c r="P30" s="211"/>
      <c r="Q30" s="137" t="s">
        <v>64</v>
      </c>
      <c r="R30" s="138" t="s">
        <v>94</v>
      </c>
      <c r="S30" s="139"/>
      <c r="T30" s="211" t="s">
        <v>83</v>
      </c>
      <c r="U30" s="211"/>
      <c r="V30" s="137" t="s">
        <v>64</v>
      </c>
      <c r="W30" s="138" t="s">
        <v>94</v>
      </c>
      <c r="X30" s="21"/>
    </row>
    <row r="31" spans="1:26" ht="12.75" customHeight="1" thickBot="1" x14ac:dyDescent="0.2"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1:26" ht="18.75" customHeight="1" x14ac:dyDescent="0.15">
      <c r="A32" s="70" t="s">
        <v>48</v>
      </c>
      <c r="B32" s="105"/>
      <c r="C32" s="106"/>
      <c r="D32" s="105"/>
      <c r="E32" s="106"/>
      <c r="F32" s="105"/>
      <c r="G32" s="106"/>
      <c r="I32" s="77"/>
      <c r="J32" s="217" t="str">
        <f>IF(B32="","",VLOOKUP(B32,Data入力!$B$13:$V$46,6,0))</f>
        <v/>
      </c>
      <c r="K32" s="217" t="str">
        <f>IF(C32="","",VLOOKUP(C32,Data入力!$B$13:$V$46,6,0))</f>
        <v/>
      </c>
      <c r="L32" s="215" t="str">
        <f>IF(B33="","",VLOOKUP(B33,$B$26:$C$28,2,0))</f>
        <v/>
      </c>
      <c r="M32" s="217" t="str">
        <f>IF(B32="","",Data入力!$D$3)</f>
        <v/>
      </c>
      <c r="N32" s="140"/>
      <c r="O32" s="217" t="str">
        <f>IF(D32="","",VLOOKUP(D32,Data入力!$B$13:$V$46,6,0))</f>
        <v/>
      </c>
      <c r="P32" s="217" t="str">
        <f>IF(E32="","",VLOOKUP(E32,Data入力!$B$13:$V$46,6,0))</f>
        <v/>
      </c>
      <c r="Q32" s="215" t="str">
        <f>IF(D33="","",VLOOKUP(D33,$B$26:$C$28,2,0))</f>
        <v/>
      </c>
      <c r="R32" s="217" t="str">
        <f>IF(D32="","",Data入力!$D$3)</f>
        <v/>
      </c>
      <c r="S32" s="140"/>
      <c r="T32" s="217" t="str">
        <f>IF(F32="","",VLOOKUP(F32,Data入力!$B$13:$V$46,6,0))</f>
        <v/>
      </c>
      <c r="U32" s="217" t="str">
        <f>IF(G32="","",VLOOKUP(G32,Data入力!$B$13:$V$46,6,0))</f>
        <v/>
      </c>
      <c r="V32" s="215" t="str">
        <f>IF(F33="","",VLOOKUP(F33,$B$26:$C$28,2,0))</f>
        <v/>
      </c>
      <c r="W32" s="217" t="str">
        <f>IF(F32="","",Data入力!$D$3)</f>
        <v/>
      </c>
      <c r="X32" s="78"/>
      <c r="Y32" s="76"/>
      <c r="Z32" s="76"/>
    </row>
    <row r="33" spans="1:24" ht="18.75" customHeight="1" thickBot="1" x14ac:dyDescent="0.2">
      <c r="A33" s="70" t="s">
        <v>30</v>
      </c>
      <c r="B33" s="221"/>
      <c r="C33" s="222"/>
      <c r="D33" s="221"/>
      <c r="E33" s="222"/>
      <c r="F33" s="221"/>
      <c r="G33" s="222"/>
      <c r="I33" s="53"/>
      <c r="J33" s="218"/>
      <c r="K33" s="218"/>
      <c r="L33" s="216"/>
      <c r="M33" s="218"/>
      <c r="N33" s="141"/>
      <c r="O33" s="218"/>
      <c r="P33" s="218"/>
      <c r="Q33" s="216"/>
      <c r="R33" s="218"/>
      <c r="S33" s="141"/>
      <c r="T33" s="218"/>
      <c r="U33" s="218"/>
      <c r="V33" s="216"/>
      <c r="W33" s="218"/>
      <c r="X33" s="21"/>
    </row>
    <row r="34" spans="1:24" ht="18.75" customHeight="1" x14ac:dyDescent="0.15">
      <c r="A34" s="79"/>
      <c r="B34" s="105"/>
      <c r="C34" s="106"/>
      <c r="D34" s="105"/>
      <c r="E34" s="106"/>
      <c r="F34" s="105"/>
      <c r="G34" s="106"/>
      <c r="I34" s="53"/>
      <c r="J34" s="209" t="str">
        <f>IF(B34="","",VLOOKUP(B34,Data入力!$B$13:$V$46,6,0))</f>
        <v/>
      </c>
      <c r="K34" s="209" t="str">
        <f>IF(C34="","",VLOOKUP(C34,Data入力!$B$13:$V$46,6,0))</f>
        <v/>
      </c>
      <c r="L34" s="210" t="str">
        <f>IF(B35="","",VLOOKUP(B35,$B$26:$C$28,2,0))</f>
        <v/>
      </c>
      <c r="M34" s="209" t="str">
        <f>IF(B34="","",Data入力!$D$3)</f>
        <v/>
      </c>
      <c r="N34" s="136"/>
      <c r="O34" s="209" t="str">
        <f>IF(D34="","",VLOOKUP(D34,Data入力!$B$13:$V$46,6,0))</f>
        <v/>
      </c>
      <c r="P34" s="209" t="str">
        <f>IF(E34="","",VLOOKUP(E34,Data入力!$B$13:$V$46,6,0))</f>
        <v/>
      </c>
      <c r="Q34" s="210" t="str">
        <f>IF(D35="","",VLOOKUP(D35,$B$26:$C$28,2,0))</f>
        <v/>
      </c>
      <c r="R34" s="209" t="str">
        <f>IF(D34="","",Data入力!$D$3)</f>
        <v/>
      </c>
      <c r="S34" s="136"/>
      <c r="T34" s="209" t="str">
        <f>IF(F34="","",VLOOKUP(F34,Data入力!$B$13:$V$46,6,0))</f>
        <v/>
      </c>
      <c r="U34" s="209" t="str">
        <f>IF(G34="","",VLOOKUP(G34,Data入力!$B$13:$V$46,6,0))</f>
        <v/>
      </c>
      <c r="V34" s="210" t="str">
        <f>IF(F35="","",VLOOKUP(F35,$B$26:$C$28,2,0))</f>
        <v/>
      </c>
      <c r="W34" s="209" t="str">
        <f>IF(F34="","",Data入力!$D$3)</f>
        <v/>
      </c>
      <c r="X34" s="21"/>
    </row>
    <row r="35" spans="1:24" ht="18.75" customHeight="1" thickBot="1" x14ac:dyDescent="0.2">
      <c r="A35" s="79"/>
      <c r="B35" s="221"/>
      <c r="C35" s="222"/>
      <c r="D35" s="221"/>
      <c r="E35" s="222"/>
      <c r="F35" s="221"/>
      <c r="G35" s="222"/>
      <c r="I35" s="53"/>
      <c r="J35" s="209"/>
      <c r="K35" s="209"/>
      <c r="L35" s="210"/>
      <c r="M35" s="209"/>
      <c r="N35" s="136"/>
      <c r="O35" s="209"/>
      <c r="P35" s="209"/>
      <c r="Q35" s="210"/>
      <c r="R35" s="209"/>
      <c r="S35" s="136"/>
      <c r="T35" s="209"/>
      <c r="U35" s="209"/>
      <c r="V35" s="210"/>
      <c r="W35" s="209"/>
      <c r="X35" s="21"/>
    </row>
    <row r="36" spans="1:24" ht="18.75" customHeight="1" x14ac:dyDescent="0.15">
      <c r="A36" s="79"/>
      <c r="B36" s="105"/>
      <c r="C36" s="106"/>
      <c r="D36" s="105"/>
      <c r="E36" s="106"/>
      <c r="F36" s="105"/>
      <c r="G36" s="106"/>
      <c r="I36" s="53"/>
      <c r="J36" s="209" t="str">
        <f>IF(B36="","",VLOOKUP(B36,Data入力!$B$13:$V$46,6,0))</f>
        <v/>
      </c>
      <c r="K36" s="209" t="str">
        <f>IF(C36="","",VLOOKUP(C36,Data入力!$B$13:$V$46,6,0))</f>
        <v/>
      </c>
      <c r="L36" s="210" t="str">
        <f>IF(B37="","",VLOOKUP(B37,$B$26:$C$28,2,0))</f>
        <v/>
      </c>
      <c r="M36" s="209" t="str">
        <f>IF(B36="","",Data入力!$D$3)</f>
        <v/>
      </c>
      <c r="N36" s="136"/>
      <c r="O36" s="209" t="str">
        <f>IF(D36="","",VLOOKUP(D36,Data入力!$B$13:$V$46,6,0))</f>
        <v/>
      </c>
      <c r="P36" s="209" t="str">
        <f>IF(E36="","",VLOOKUP(E36,Data入力!$B$13:$V$46,6,0))</f>
        <v/>
      </c>
      <c r="Q36" s="210" t="str">
        <f>IF(D37="","",VLOOKUP(D37,$B$26:$C$28,2,0))</f>
        <v/>
      </c>
      <c r="R36" s="209" t="str">
        <f>IF(D36="","",Data入力!$D$3)</f>
        <v/>
      </c>
      <c r="S36" s="136"/>
      <c r="T36" s="209" t="str">
        <f>IF(F36="","",VLOOKUP(F36,Data入力!$B$13:$V$46,6,0))</f>
        <v/>
      </c>
      <c r="U36" s="209" t="str">
        <f>IF(G36="","",VLOOKUP(G36,Data入力!$B$13:$V$46,6,0))</f>
        <v/>
      </c>
      <c r="V36" s="210" t="str">
        <f>IF(F37="","",VLOOKUP(F37,$B$26:$C$28,2,0))</f>
        <v/>
      </c>
      <c r="W36" s="209" t="str">
        <f>IF(F36="","",Data入力!$D$3)</f>
        <v/>
      </c>
      <c r="X36" s="21"/>
    </row>
    <row r="37" spans="1:24" ht="18.75" customHeight="1" thickBot="1" x14ac:dyDescent="0.2">
      <c r="A37" s="79"/>
      <c r="B37" s="221"/>
      <c r="C37" s="222"/>
      <c r="D37" s="221"/>
      <c r="E37" s="222"/>
      <c r="F37" s="221"/>
      <c r="G37" s="222"/>
      <c r="I37" s="53"/>
      <c r="J37" s="209"/>
      <c r="K37" s="209"/>
      <c r="L37" s="210"/>
      <c r="M37" s="209"/>
      <c r="N37" s="136"/>
      <c r="O37" s="209"/>
      <c r="P37" s="209"/>
      <c r="Q37" s="210"/>
      <c r="R37" s="209"/>
      <c r="S37" s="136"/>
      <c r="T37" s="209"/>
      <c r="U37" s="209"/>
      <c r="V37" s="210"/>
      <c r="W37" s="209"/>
      <c r="X37" s="21"/>
    </row>
    <row r="38" spans="1:24" ht="6" customHeight="1" thickBot="1" x14ac:dyDescent="0.2">
      <c r="A38" s="79"/>
      <c r="B38" s="79"/>
      <c r="C38" s="79"/>
      <c r="D38" s="79"/>
      <c r="E38" s="79"/>
      <c r="F38" s="79"/>
      <c r="I38" s="53"/>
      <c r="J38" s="92"/>
      <c r="K38" s="90"/>
      <c r="L38" s="92"/>
      <c r="M38" s="92"/>
      <c r="N38" s="21"/>
      <c r="O38" s="53"/>
      <c r="P38" s="92"/>
      <c r="Q38" s="92"/>
      <c r="R38" s="92"/>
      <c r="S38" s="21"/>
      <c r="T38" s="53"/>
      <c r="U38" s="92"/>
      <c r="V38" s="92"/>
      <c r="W38" s="92"/>
      <c r="X38" s="21"/>
    </row>
    <row r="39" spans="1:24" ht="19.5" x14ac:dyDescent="0.15">
      <c r="A39" s="70" t="s">
        <v>30</v>
      </c>
      <c r="B39" s="94">
        <v>1</v>
      </c>
      <c r="C39" s="95" t="s">
        <v>72</v>
      </c>
      <c r="D39" s="96"/>
      <c r="E39" s="79"/>
      <c r="F39" s="79"/>
      <c r="I39" s="53"/>
      <c r="J39" s="90"/>
      <c r="K39" s="90"/>
      <c r="L39" s="88"/>
      <c r="M39" s="88"/>
      <c r="N39" s="21"/>
      <c r="O39" s="53"/>
      <c r="P39" s="90"/>
      <c r="Q39" s="89"/>
      <c r="R39" s="89"/>
      <c r="S39" s="21"/>
      <c r="T39" s="53"/>
      <c r="U39" s="90"/>
      <c r="V39" s="89"/>
      <c r="W39" s="89"/>
      <c r="X39" s="21"/>
    </row>
    <row r="40" spans="1:24" ht="19.5" x14ac:dyDescent="0.15">
      <c r="B40" s="97">
        <v>2</v>
      </c>
      <c r="C40" s="98" t="s">
        <v>73</v>
      </c>
      <c r="D40" s="99"/>
      <c r="E40" s="79"/>
      <c r="F40" s="79"/>
      <c r="I40" s="53"/>
      <c r="J40" s="90"/>
      <c r="K40" s="90"/>
      <c r="L40" s="88"/>
      <c r="M40" s="88"/>
      <c r="N40" s="21"/>
      <c r="O40" s="53"/>
      <c r="P40" s="90"/>
      <c r="Q40" s="89"/>
      <c r="R40" s="89"/>
      <c r="S40" s="21"/>
      <c r="T40" s="53"/>
      <c r="U40" s="90"/>
      <c r="V40" s="89"/>
      <c r="W40" s="89"/>
      <c r="X40" s="21"/>
    </row>
    <row r="41" spans="1:24" ht="14.25" thickBot="1" x14ac:dyDescent="0.2">
      <c r="A41" s="70"/>
      <c r="B41" s="100">
        <v>3</v>
      </c>
      <c r="C41" s="101" t="s">
        <v>74</v>
      </c>
      <c r="D41" s="102"/>
      <c r="I41" s="53"/>
      <c r="J41" s="74" t="s">
        <v>75</v>
      </c>
      <c r="K41" s="21"/>
      <c r="L41" s="80"/>
      <c r="M41" s="80"/>
      <c r="N41" s="21"/>
      <c r="O41" s="53"/>
      <c r="P41" s="21"/>
      <c r="Q41" s="80"/>
      <c r="R41" s="80"/>
      <c r="S41" s="21"/>
      <c r="T41" s="53"/>
      <c r="U41" s="21"/>
      <c r="V41" s="80"/>
      <c r="W41" s="80"/>
      <c r="X41" s="21"/>
    </row>
    <row r="42" spans="1:24" ht="6" customHeight="1" x14ac:dyDescent="0.15">
      <c r="I42" s="53"/>
      <c r="J42" s="21"/>
      <c r="K42" s="21"/>
      <c r="L42" s="80"/>
      <c r="M42" s="80"/>
      <c r="N42" s="21"/>
      <c r="O42" s="53"/>
      <c r="P42" s="21"/>
      <c r="Q42" s="80"/>
      <c r="R42" s="80"/>
      <c r="S42" s="21"/>
      <c r="T42" s="53"/>
      <c r="U42" s="21"/>
      <c r="V42" s="80"/>
      <c r="W42" s="80"/>
      <c r="X42" s="21"/>
    </row>
    <row r="43" spans="1:24" ht="12" customHeight="1" x14ac:dyDescent="0.15">
      <c r="I43" s="53"/>
      <c r="J43" s="211" t="s">
        <v>83</v>
      </c>
      <c r="K43" s="211"/>
      <c r="L43" s="137" t="s">
        <v>64</v>
      </c>
      <c r="M43" s="138" t="s">
        <v>94</v>
      </c>
      <c r="N43" s="139"/>
      <c r="O43" s="211" t="s">
        <v>83</v>
      </c>
      <c r="P43" s="211"/>
      <c r="Q43" s="137" t="s">
        <v>64</v>
      </c>
      <c r="R43" s="138" t="s">
        <v>94</v>
      </c>
      <c r="S43" s="139"/>
      <c r="T43" s="211" t="s">
        <v>83</v>
      </c>
      <c r="U43" s="211"/>
      <c r="V43" s="137" t="s">
        <v>64</v>
      </c>
      <c r="W43" s="138" t="s">
        <v>94</v>
      </c>
      <c r="X43" s="21"/>
    </row>
    <row r="44" spans="1:24" ht="12" customHeight="1" thickBot="1" x14ac:dyDescent="0.2"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1:24" ht="18.75" customHeight="1" x14ac:dyDescent="0.15">
      <c r="A45" s="70" t="s">
        <v>48</v>
      </c>
      <c r="B45" s="105"/>
      <c r="C45" s="106"/>
      <c r="D45" s="105"/>
      <c r="E45" s="106"/>
      <c r="F45" s="105"/>
      <c r="G45" s="106"/>
      <c r="I45" s="77"/>
      <c r="J45" s="142" t="str">
        <f>IF(B45="","",VLOOKUP(B45,Data入力!$B$13:$V$46,6,0))</f>
        <v/>
      </c>
      <c r="K45" s="142" t="str">
        <f>IF(C45="","",VLOOKUP(C45,Data入力!$B$13:$V$46,6,0))</f>
        <v/>
      </c>
      <c r="L45" s="210" t="str">
        <f>IF(B47="","",VLOOKUP(B47,$B$39:$C$41,2,0))</f>
        <v/>
      </c>
      <c r="M45" s="209" t="str">
        <f>IF(B45="","",Data入力!$D$3)</f>
        <v/>
      </c>
      <c r="N45" s="136"/>
      <c r="O45" s="142" t="str">
        <f>IF(D45="","",VLOOKUP(D45,Data入力!$B$13:$V$46,6,0))</f>
        <v/>
      </c>
      <c r="P45" s="142" t="str">
        <f>IF(E45="","",VLOOKUP(E45,Data入力!$B$13:$V$46,6,0))</f>
        <v/>
      </c>
      <c r="Q45" s="210" t="str">
        <f>IF(D47="","",VLOOKUP(D47,$B$39:$C$41,2,0))</f>
        <v/>
      </c>
      <c r="R45" s="209" t="str">
        <f>IF(D45="","",Data入力!$D$3)</f>
        <v/>
      </c>
      <c r="S45" s="136"/>
      <c r="T45" s="142" t="str">
        <f>IF(F45="","",VLOOKUP(F45,Data入力!$B$13:$V$46,6,0))</f>
        <v/>
      </c>
      <c r="U45" s="142" t="str">
        <f>IF(G45="","",VLOOKUP(G45,Data入力!$B$13:$V$46,6,0))</f>
        <v/>
      </c>
      <c r="V45" s="210" t="str">
        <f>IF(F47="","",VLOOKUP(F47,$B$39:$C$41,2,0))</f>
        <v/>
      </c>
      <c r="W45" s="209" t="str">
        <f>IF(F45="","",Data入力!$D$3)</f>
        <v/>
      </c>
      <c r="X45" s="78"/>
    </row>
    <row r="46" spans="1:24" ht="18.75" customHeight="1" x14ac:dyDescent="0.15">
      <c r="A46" s="70"/>
      <c r="B46" s="107"/>
      <c r="C46" s="108"/>
      <c r="D46" s="107"/>
      <c r="E46" s="108"/>
      <c r="F46" s="107"/>
      <c r="G46" s="108"/>
      <c r="I46" s="77"/>
      <c r="J46" s="142" t="str">
        <f>IF(B46="","",VLOOKUP(B46,Data入力!$B$13:$V$46,6,0))</f>
        <v/>
      </c>
      <c r="K46" s="142" t="str">
        <f>IF(C46="","",VLOOKUP(C46,Data入力!$B$13:$V$46,6,0))</f>
        <v/>
      </c>
      <c r="L46" s="210"/>
      <c r="M46" s="209"/>
      <c r="N46" s="136"/>
      <c r="O46" s="142" t="str">
        <f>IF(D46="","",VLOOKUP(D46,Data入力!$B$13:$V$46,6,0))</f>
        <v/>
      </c>
      <c r="P46" s="142" t="str">
        <f>IF(E46="","",VLOOKUP(E46,Data入力!$B$13:$V$46,6,0))</f>
        <v/>
      </c>
      <c r="Q46" s="210"/>
      <c r="R46" s="209"/>
      <c r="S46" s="136"/>
      <c r="T46" s="142" t="str">
        <f>IF(F46="","",VLOOKUP(F46,Data入力!$B$13:$V$46,6,0))</f>
        <v/>
      </c>
      <c r="U46" s="142" t="str">
        <f>IF(G46="","",VLOOKUP(G46,Data入力!$B$13:$V$46,6,0))</f>
        <v/>
      </c>
      <c r="V46" s="210"/>
      <c r="W46" s="209"/>
      <c r="X46" s="78"/>
    </row>
    <row r="47" spans="1:24" ht="18.75" customHeight="1" thickBot="1" x14ac:dyDescent="0.2">
      <c r="A47" s="70" t="s">
        <v>30</v>
      </c>
      <c r="B47" s="221"/>
      <c r="C47" s="222"/>
      <c r="D47" s="221"/>
      <c r="E47" s="222"/>
      <c r="F47" s="221"/>
      <c r="G47" s="222"/>
      <c r="I47" s="53"/>
      <c r="J47" s="223"/>
      <c r="K47" s="223"/>
      <c r="L47" s="88"/>
      <c r="M47" s="88"/>
      <c r="N47" s="21"/>
      <c r="O47" s="223"/>
      <c r="P47" s="223"/>
      <c r="Q47" s="88"/>
      <c r="R47" s="88"/>
      <c r="S47" s="21"/>
      <c r="T47" s="223"/>
      <c r="U47" s="223"/>
      <c r="V47" s="88"/>
      <c r="W47" s="88"/>
      <c r="X47" s="21"/>
    </row>
    <row r="48" spans="1:24" ht="12" customHeight="1" thickBot="1" x14ac:dyDescent="0.2">
      <c r="A48" s="79"/>
      <c r="B48" s="79"/>
      <c r="C48" s="79"/>
      <c r="D48" s="79"/>
      <c r="E48" s="79"/>
      <c r="F48" s="79"/>
      <c r="G48" s="79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  <row r="49" spans="1:24" ht="18.75" customHeight="1" x14ac:dyDescent="0.15">
      <c r="A49" s="79"/>
      <c r="B49" s="105"/>
      <c r="C49" s="106"/>
      <c r="D49" s="105"/>
      <c r="E49" s="106"/>
      <c r="F49" s="105"/>
      <c r="G49" s="106"/>
      <c r="I49" s="53"/>
      <c r="J49" s="142" t="str">
        <f>IF(B49="","",VLOOKUP(B49,Data入力!$B$13:$V$46,6,0))</f>
        <v/>
      </c>
      <c r="K49" s="142" t="str">
        <f>IF(C49="","",VLOOKUP(C49,Data入力!$B$13:$V$46,6,0))</f>
        <v/>
      </c>
      <c r="L49" s="210" t="str">
        <f>IF(B51="","",VLOOKUP(B51,$B$39:$C$41,2,0))</f>
        <v/>
      </c>
      <c r="M49" s="209" t="str">
        <f>IF(B49="","",Data入力!$D$3)</f>
        <v/>
      </c>
      <c r="N49" s="136"/>
      <c r="O49" s="142" t="str">
        <f>IF(D49="","",VLOOKUP(D49,Data入力!$B$13:$V$46,6,0))</f>
        <v/>
      </c>
      <c r="P49" s="142" t="str">
        <f>IF(E49="","",VLOOKUP(E49,Data入力!$B$13:$V$46,6,0))</f>
        <v/>
      </c>
      <c r="Q49" s="210" t="str">
        <f>IF(D51="","",VLOOKUP(D51,$B$39:$C$41,2,0))</f>
        <v/>
      </c>
      <c r="R49" s="209" t="str">
        <f>IF(D49="","",Data入力!$D$3)</f>
        <v/>
      </c>
      <c r="S49" s="136"/>
      <c r="T49" s="142" t="str">
        <f>IF(F49="","",VLOOKUP(F49,Data入力!$B$13:$V$46,6,0))</f>
        <v/>
      </c>
      <c r="U49" s="142" t="str">
        <f>IF(G49="","",VLOOKUP(G49,Data入力!$B$13:$V$46,6,0))</f>
        <v/>
      </c>
      <c r="V49" s="210" t="str">
        <f>IF(F51="","",VLOOKUP(F51,$B$39:$C$41,2,0))</f>
        <v/>
      </c>
      <c r="W49" s="209" t="str">
        <f>IF(F49="","",Data入力!$D$3)</f>
        <v/>
      </c>
      <c r="X49" s="21"/>
    </row>
    <row r="50" spans="1:24" ht="18.75" customHeight="1" x14ac:dyDescent="0.15">
      <c r="A50" s="79"/>
      <c r="B50" s="107"/>
      <c r="C50" s="108"/>
      <c r="D50" s="107"/>
      <c r="E50" s="108"/>
      <c r="F50" s="107"/>
      <c r="G50" s="108"/>
      <c r="I50" s="53"/>
      <c r="J50" s="142" t="str">
        <f>IF(B50="","",VLOOKUP(B50,Data入力!$B$13:$V$46,6,0))</f>
        <v/>
      </c>
      <c r="K50" s="142" t="str">
        <f>IF(C50="","",VLOOKUP(C50,Data入力!$B$13:$V$46,6,0))</f>
        <v/>
      </c>
      <c r="L50" s="210"/>
      <c r="M50" s="209"/>
      <c r="N50" s="136"/>
      <c r="O50" s="142" t="str">
        <f>IF(D50="","",VLOOKUP(D50,Data入力!$B$13:$V$46,6,0))</f>
        <v/>
      </c>
      <c r="P50" s="142" t="str">
        <f>IF(E50="","",VLOOKUP(E50,Data入力!$B$13:$V$46,6,0))</f>
        <v/>
      </c>
      <c r="Q50" s="210"/>
      <c r="R50" s="209"/>
      <c r="S50" s="136"/>
      <c r="T50" s="142" t="str">
        <f>IF(F50="","",VLOOKUP(F50,Data入力!$B$13:$V$46,6,0))</f>
        <v/>
      </c>
      <c r="U50" s="142" t="str">
        <f>IF(G50="","",VLOOKUP(G50,Data入力!$B$13:$V$46,6,0))</f>
        <v/>
      </c>
      <c r="V50" s="210"/>
      <c r="W50" s="209"/>
      <c r="X50" s="21"/>
    </row>
    <row r="51" spans="1:24" ht="18.75" customHeight="1" thickBot="1" x14ac:dyDescent="0.2">
      <c r="A51" s="79"/>
      <c r="B51" s="221"/>
      <c r="C51" s="222"/>
      <c r="D51" s="221"/>
      <c r="E51" s="222"/>
      <c r="F51" s="221"/>
      <c r="G51" s="222"/>
      <c r="I51" s="53"/>
      <c r="J51" s="223"/>
      <c r="K51" s="223"/>
      <c r="L51" s="88"/>
      <c r="M51" s="88"/>
      <c r="N51" s="21"/>
      <c r="O51" s="223"/>
      <c r="P51" s="223"/>
      <c r="Q51" s="88"/>
      <c r="R51" s="88"/>
      <c r="S51" s="21"/>
      <c r="T51" s="223"/>
      <c r="U51" s="223"/>
      <c r="V51" s="88"/>
      <c r="W51" s="88"/>
      <c r="X51" s="21"/>
    </row>
    <row r="52" spans="1:24" ht="6" customHeight="1" x14ac:dyDescent="0.15">
      <c r="A52" s="79"/>
      <c r="B52" s="79"/>
      <c r="C52" s="79"/>
      <c r="E52" s="79"/>
      <c r="F52" s="79"/>
      <c r="I52" s="53"/>
      <c r="J52" s="91"/>
      <c r="K52" s="91"/>
      <c r="L52" s="89"/>
      <c r="M52" s="89"/>
      <c r="N52" s="21"/>
      <c r="O52" s="91"/>
      <c r="P52" s="91"/>
      <c r="Q52" s="89"/>
      <c r="R52" s="89"/>
      <c r="S52" s="21"/>
      <c r="T52" s="91"/>
      <c r="U52" s="91"/>
      <c r="V52" s="89"/>
      <c r="W52" s="89"/>
      <c r="X52" s="21"/>
    </row>
    <row r="53" spans="1:24" x14ac:dyDescent="0.15">
      <c r="L53" s="82"/>
      <c r="M53" s="82"/>
      <c r="Q53" s="82"/>
      <c r="R53" s="82"/>
      <c r="V53" s="82"/>
      <c r="W53" s="82"/>
    </row>
    <row r="54" spans="1:24" x14ac:dyDescent="0.15">
      <c r="L54" s="82"/>
      <c r="M54" s="82"/>
      <c r="Q54" s="82"/>
      <c r="R54" s="82"/>
      <c r="V54" s="82"/>
      <c r="W54" s="82"/>
    </row>
    <row r="55" spans="1:24" x14ac:dyDescent="0.15">
      <c r="L55" s="82"/>
      <c r="M55" s="82"/>
      <c r="Q55" s="82"/>
      <c r="R55" s="82"/>
      <c r="V55" s="82"/>
      <c r="W55" s="82"/>
    </row>
    <row r="56" spans="1:24" x14ac:dyDescent="0.15">
      <c r="L56" s="82"/>
      <c r="M56" s="82"/>
      <c r="Q56" s="82"/>
      <c r="R56" s="82"/>
      <c r="V56" s="82"/>
      <c r="W56" s="82"/>
    </row>
    <row r="57" spans="1:24" x14ac:dyDescent="0.15">
      <c r="L57" s="82"/>
      <c r="M57" s="82"/>
      <c r="Q57" s="82"/>
      <c r="R57" s="82"/>
      <c r="V57" s="82"/>
      <c r="W57" s="82"/>
    </row>
    <row r="58" spans="1:24" x14ac:dyDescent="0.15">
      <c r="L58" s="82"/>
      <c r="M58" s="82"/>
      <c r="Q58" s="82"/>
      <c r="R58" s="82"/>
      <c r="V58" s="82"/>
      <c r="W58" s="82"/>
    </row>
    <row r="59" spans="1:24" x14ac:dyDescent="0.15">
      <c r="L59" s="82"/>
      <c r="M59" s="82"/>
      <c r="Q59" s="82"/>
      <c r="R59" s="82"/>
      <c r="V59" s="82"/>
      <c r="W59" s="82"/>
    </row>
    <row r="60" spans="1:24" x14ac:dyDescent="0.15">
      <c r="L60" s="82"/>
      <c r="M60" s="82"/>
      <c r="Q60" s="82"/>
      <c r="R60" s="82"/>
      <c r="V60" s="82"/>
      <c r="W60" s="82"/>
    </row>
    <row r="61" spans="1:24" x14ac:dyDescent="0.15">
      <c r="L61" s="82"/>
      <c r="M61" s="82"/>
      <c r="Q61" s="82"/>
      <c r="R61" s="82"/>
      <c r="V61" s="82"/>
      <c r="W61" s="82"/>
    </row>
    <row r="62" spans="1:24" x14ac:dyDescent="0.15">
      <c r="L62" s="82"/>
      <c r="M62" s="82"/>
      <c r="Q62" s="82"/>
      <c r="R62" s="82"/>
      <c r="V62" s="82"/>
      <c r="W62" s="82"/>
    </row>
    <row r="63" spans="1:24" x14ac:dyDescent="0.15">
      <c r="L63" s="82"/>
      <c r="M63" s="82"/>
      <c r="Q63" s="82"/>
      <c r="R63" s="82"/>
      <c r="V63" s="82"/>
      <c r="W63" s="82"/>
    </row>
    <row r="64" spans="1:24" x14ac:dyDescent="0.15">
      <c r="L64" s="82"/>
      <c r="M64" s="82"/>
      <c r="Q64" s="82"/>
      <c r="R64" s="82"/>
      <c r="V64" s="82"/>
      <c r="W64" s="82"/>
    </row>
    <row r="65" spans="12:23" x14ac:dyDescent="0.15">
      <c r="L65" s="82"/>
      <c r="M65" s="82"/>
      <c r="Q65" s="82"/>
      <c r="R65" s="82"/>
      <c r="V65" s="82"/>
      <c r="W65" s="82"/>
    </row>
    <row r="66" spans="12:23" x14ac:dyDescent="0.15">
      <c r="L66" s="82"/>
      <c r="M66" s="82"/>
      <c r="Q66" s="82"/>
      <c r="R66" s="82"/>
      <c r="V66" s="82"/>
      <c r="W66" s="82"/>
    </row>
    <row r="67" spans="12:23" x14ac:dyDescent="0.15">
      <c r="L67" s="82"/>
      <c r="M67" s="82"/>
      <c r="Q67" s="82"/>
      <c r="R67" s="82"/>
      <c r="V67" s="82"/>
      <c r="W67" s="82"/>
    </row>
    <row r="68" spans="12:23" x14ac:dyDescent="0.15">
      <c r="L68" s="82"/>
      <c r="M68" s="82"/>
      <c r="Q68" s="82"/>
      <c r="R68" s="82"/>
      <c r="V68" s="82"/>
      <c r="W68" s="82"/>
    </row>
    <row r="69" spans="12:23" x14ac:dyDescent="0.15">
      <c r="L69" s="82"/>
      <c r="M69" s="82"/>
      <c r="Q69" s="82"/>
      <c r="R69" s="82"/>
      <c r="V69" s="82"/>
      <c r="W69" s="82"/>
    </row>
    <row r="70" spans="12:23" x14ac:dyDescent="0.15">
      <c r="L70" s="82"/>
      <c r="M70" s="82"/>
      <c r="Q70" s="82"/>
      <c r="R70" s="82"/>
      <c r="V70" s="82"/>
      <c r="W70" s="82"/>
    </row>
    <row r="71" spans="12:23" x14ac:dyDescent="0.15">
      <c r="Q71" s="82"/>
      <c r="R71" s="82"/>
      <c r="V71" s="82"/>
      <c r="W71" s="82"/>
    </row>
    <row r="72" spans="12:23" x14ac:dyDescent="0.15">
      <c r="Q72" s="82"/>
      <c r="R72" s="82"/>
      <c r="V72" s="82"/>
      <c r="W72" s="82"/>
    </row>
    <row r="73" spans="12:23" x14ac:dyDescent="0.15">
      <c r="Q73" s="82"/>
      <c r="R73" s="82"/>
      <c r="V73" s="82"/>
      <c r="W73" s="82"/>
    </row>
    <row r="74" spans="12:23" x14ac:dyDescent="0.15">
      <c r="Q74" s="82"/>
      <c r="R74" s="82"/>
      <c r="V74" s="82"/>
      <c r="W74" s="82"/>
    </row>
    <row r="75" spans="12:23" x14ac:dyDescent="0.15">
      <c r="Q75" s="82"/>
      <c r="R75" s="82"/>
      <c r="V75" s="82"/>
      <c r="W75" s="82"/>
    </row>
    <row r="76" spans="12:23" x14ac:dyDescent="0.15">
      <c r="Q76" s="82"/>
      <c r="R76" s="82"/>
      <c r="V76" s="82"/>
      <c r="W76" s="82"/>
    </row>
    <row r="77" spans="12:23" x14ac:dyDescent="0.15">
      <c r="Q77" s="82"/>
      <c r="R77" s="82"/>
      <c r="V77" s="82"/>
      <c r="W77" s="82"/>
    </row>
    <row r="78" spans="12:23" x14ac:dyDescent="0.15">
      <c r="Q78" s="82"/>
      <c r="R78" s="82"/>
      <c r="V78" s="82"/>
      <c r="W78" s="82"/>
    </row>
    <row r="79" spans="12:23" x14ac:dyDescent="0.15">
      <c r="Q79" s="82"/>
      <c r="R79" s="82"/>
      <c r="V79" s="82"/>
      <c r="W79" s="82"/>
    </row>
    <row r="80" spans="12:23" x14ac:dyDescent="0.15">
      <c r="Q80" s="82"/>
      <c r="R80" s="82"/>
      <c r="V80" s="82"/>
      <c r="W80" s="82"/>
    </row>
    <row r="81" spans="17:23" x14ac:dyDescent="0.15">
      <c r="Q81" s="82"/>
      <c r="R81" s="82"/>
      <c r="V81" s="82"/>
      <c r="W81" s="82"/>
    </row>
    <row r="82" spans="17:23" x14ac:dyDescent="0.15">
      <c r="Q82" s="82"/>
      <c r="R82" s="82"/>
      <c r="V82" s="82"/>
      <c r="W82" s="82"/>
    </row>
    <row r="83" spans="17:23" x14ac:dyDescent="0.15">
      <c r="Q83" s="82"/>
      <c r="R83" s="82"/>
      <c r="V83" s="82"/>
      <c r="W83" s="82"/>
    </row>
    <row r="84" spans="17:23" x14ac:dyDescent="0.15">
      <c r="Q84" s="82"/>
      <c r="R84" s="82"/>
      <c r="V84" s="82"/>
      <c r="W84" s="82"/>
    </row>
    <row r="85" spans="17:23" x14ac:dyDescent="0.15">
      <c r="Q85" s="82"/>
      <c r="R85" s="82"/>
      <c r="V85" s="82"/>
      <c r="W85" s="82"/>
    </row>
    <row r="86" spans="17:23" x14ac:dyDescent="0.15">
      <c r="Q86" s="82"/>
      <c r="R86" s="82"/>
      <c r="V86" s="82"/>
      <c r="W86" s="82"/>
    </row>
    <row r="87" spans="17:23" x14ac:dyDescent="0.15">
      <c r="Q87" s="82"/>
      <c r="R87" s="82"/>
      <c r="V87" s="82"/>
      <c r="W87" s="82"/>
    </row>
    <row r="88" spans="17:23" x14ac:dyDescent="0.15">
      <c r="Q88" s="82"/>
      <c r="R88" s="82"/>
      <c r="V88" s="82"/>
      <c r="W88" s="82"/>
    </row>
    <row r="89" spans="17:23" x14ac:dyDescent="0.15">
      <c r="Q89" s="82"/>
      <c r="R89" s="82"/>
      <c r="V89" s="82"/>
      <c r="W89" s="82"/>
    </row>
    <row r="90" spans="17:23" x14ac:dyDescent="0.15">
      <c r="Q90" s="82"/>
      <c r="R90" s="82"/>
      <c r="V90" s="82"/>
      <c r="W90" s="82"/>
    </row>
    <row r="91" spans="17:23" x14ac:dyDescent="0.15">
      <c r="Q91" s="82"/>
      <c r="R91" s="82"/>
      <c r="V91" s="82"/>
      <c r="W91" s="82"/>
    </row>
    <row r="92" spans="17:23" x14ac:dyDescent="0.15">
      <c r="Q92" s="82"/>
      <c r="R92" s="82"/>
      <c r="V92" s="82"/>
      <c r="W92" s="82"/>
    </row>
    <row r="93" spans="17:23" x14ac:dyDescent="0.15">
      <c r="Q93" s="82"/>
      <c r="R93" s="82"/>
      <c r="V93" s="82"/>
      <c r="W93" s="82"/>
    </row>
    <row r="94" spans="17:23" x14ac:dyDescent="0.15">
      <c r="Q94" s="82"/>
      <c r="R94" s="82"/>
      <c r="V94" s="82"/>
      <c r="W94" s="82"/>
    </row>
    <row r="95" spans="17:23" x14ac:dyDescent="0.15">
      <c r="Q95" s="82"/>
      <c r="R95" s="82"/>
      <c r="V95" s="82"/>
      <c r="W95" s="82"/>
    </row>
    <row r="96" spans="17:23" x14ac:dyDescent="0.15">
      <c r="Q96" s="82"/>
      <c r="R96" s="82"/>
      <c r="V96" s="82"/>
      <c r="W96" s="82"/>
    </row>
    <row r="97" spans="17:23" x14ac:dyDescent="0.15">
      <c r="Q97" s="82"/>
      <c r="R97" s="82"/>
      <c r="V97" s="82"/>
      <c r="W97" s="82"/>
    </row>
    <row r="98" spans="17:23" x14ac:dyDescent="0.15">
      <c r="Q98" s="82"/>
      <c r="R98" s="82"/>
      <c r="V98" s="82"/>
      <c r="W98" s="82"/>
    </row>
    <row r="99" spans="17:23" x14ac:dyDescent="0.15">
      <c r="Q99" s="82"/>
      <c r="R99" s="82"/>
      <c r="V99" s="82"/>
      <c r="W99" s="82"/>
    </row>
    <row r="100" spans="17:23" x14ac:dyDescent="0.15">
      <c r="Q100" s="82"/>
      <c r="R100" s="82"/>
      <c r="V100" s="82"/>
      <c r="W100" s="82"/>
    </row>
    <row r="101" spans="17:23" x14ac:dyDescent="0.15">
      <c r="Q101" s="82"/>
      <c r="R101" s="82"/>
      <c r="V101" s="82"/>
      <c r="W101" s="82"/>
    </row>
    <row r="102" spans="17:23" x14ac:dyDescent="0.15">
      <c r="Q102" s="82"/>
      <c r="R102" s="82"/>
      <c r="V102" s="82"/>
      <c r="W102" s="82"/>
    </row>
    <row r="103" spans="17:23" x14ac:dyDescent="0.15">
      <c r="Q103" s="82"/>
      <c r="R103" s="82"/>
      <c r="V103" s="82"/>
      <c r="W103" s="82"/>
    </row>
    <row r="104" spans="17:23" x14ac:dyDescent="0.15">
      <c r="Q104" s="82"/>
      <c r="R104" s="82"/>
      <c r="V104" s="82"/>
      <c r="W104" s="82"/>
    </row>
    <row r="105" spans="17:23" x14ac:dyDescent="0.15">
      <c r="Q105" s="82"/>
      <c r="R105" s="82"/>
      <c r="V105" s="82"/>
      <c r="W105" s="82"/>
    </row>
    <row r="106" spans="17:23" x14ac:dyDescent="0.15">
      <c r="Q106" s="82"/>
      <c r="R106" s="82"/>
      <c r="V106" s="82"/>
      <c r="W106" s="82"/>
    </row>
    <row r="107" spans="17:23" x14ac:dyDescent="0.15">
      <c r="Q107" s="82"/>
      <c r="R107" s="82"/>
      <c r="V107" s="82"/>
      <c r="W107" s="82"/>
    </row>
    <row r="108" spans="17:23" x14ac:dyDescent="0.15">
      <c r="Q108" s="82"/>
      <c r="R108" s="82"/>
      <c r="V108" s="82"/>
      <c r="W108" s="82"/>
    </row>
    <row r="109" spans="17:23" x14ac:dyDescent="0.15">
      <c r="Q109" s="82"/>
      <c r="R109" s="82"/>
    </row>
    <row r="110" spans="17:23" x14ac:dyDescent="0.15">
      <c r="Q110" s="82"/>
      <c r="R110" s="82"/>
    </row>
    <row r="111" spans="17:23" x14ac:dyDescent="0.15">
      <c r="Q111" s="82"/>
      <c r="R111" s="82"/>
    </row>
    <row r="112" spans="17:23" x14ac:dyDescent="0.15">
      <c r="Q112" s="82"/>
      <c r="R112" s="82"/>
    </row>
    <row r="113" spans="17:18" x14ac:dyDescent="0.15">
      <c r="Q113" s="82"/>
      <c r="R113" s="82"/>
    </row>
    <row r="114" spans="17:18" x14ac:dyDescent="0.15">
      <c r="Q114" s="82"/>
      <c r="R114" s="82"/>
    </row>
  </sheetData>
  <mergeCells count="143">
    <mergeCell ref="B51:C51"/>
    <mergeCell ref="D51:E51"/>
    <mergeCell ref="F51:G51"/>
    <mergeCell ref="J51:K51"/>
    <mergeCell ref="O51:P51"/>
    <mergeCell ref="T51:U51"/>
    <mergeCell ref="L49:L50"/>
    <mergeCell ref="M49:M50"/>
    <mergeCell ref="V45:V46"/>
    <mergeCell ref="W45:W46"/>
    <mergeCell ref="B47:C47"/>
    <mergeCell ref="D47:E47"/>
    <mergeCell ref="F47:G47"/>
    <mergeCell ref="J47:K47"/>
    <mergeCell ref="O47:P47"/>
    <mergeCell ref="T47:U47"/>
    <mergeCell ref="Q49:Q50"/>
    <mergeCell ref="R49:R50"/>
    <mergeCell ref="V49:V50"/>
    <mergeCell ref="W49:W50"/>
    <mergeCell ref="J43:K43"/>
    <mergeCell ref="T36:T37"/>
    <mergeCell ref="U36:U37"/>
    <mergeCell ref="Q36:Q37"/>
    <mergeCell ref="R36:R37"/>
    <mergeCell ref="O43:P43"/>
    <mergeCell ref="T43:U43"/>
    <mergeCell ref="L45:L46"/>
    <mergeCell ref="M45:M46"/>
    <mergeCell ref="Q45:Q46"/>
    <mergeCell ref="R45:R46"/>
    <mergeCell ref="V36:V37"/>
    <mergeCell ref="W36:W37"/>
    <mergeCell ref="J36:J37"/>
    <mergeCell ref="K36:K37"/>
    <mergeCell ref="L36:L37"/>
    <mergeCell ref="M36:M37"/>
    <mergeCell ref="O36:O37"/>
    <mergeCell ref="P36:P37"/>
    <mergeCell ref="B37:C37"/>
    <mergeCell ref="D37:E37"/>
    <mergeCell ref="F37:G37"/>
    <mergeCell ref="B33:C33"/>
    <mergeCell ref="D33:E33"/>
    <mergeCell ref="F33:G33"/>
    <mergeCell ref="J32:J33"/>
    <mergeCell ref="K32:K33"/>
    <mergeCell ref="V34:V35"/>
    <mergeCell ref="W34:W35"/>
    <mergeCell ref="J34:J35"/>
    <mergeCell ref="K34:K35"/>
    <mergeCell ref="L34:L35"/>
    <mergeCell ref="M34:M35"/>
    <mergeCell ref="O34:O35"/>
    <mergeCell ref="P34:P35"/>
    <mergeCell ref="B35:C35"/>
    <mergeCell ref="D35:E35"/>
    <mergeCell ref="F35:G35"/>
    <mergeCell ref="T34:T35"/>
    <mergeCell ref="U34:U35"/>
    <mergeCell ref="Q34:Q35"/>
    <mergeCell ref="R34:R35"/>
    <mergeCell ref="W18:W19"/>
    <mergeCell ref="Q18:Q19"/>
    <mergeCell ref="R18:R19"/>
    <mergeCell ref="L32:L33"/>
    <mergeCell ref="M32:M33"/>
    <mergeCell ref="W20:W21"/>
    <mergeCell ref="J30:K30"/>
    <mergeCell ref="O30:P30"/>
    <mergeCell ref="T30:U30"/>
    <mergeCell ref="Q20:Q21"/>
    <mergeCell ref="R20:R21"/>
    <mergeCell ref="T20:U21"/>
    <mergeCell ref="V20:V21"/>
    <mergeCell ref="T32:T33"/>
    <mergeCell ref="U32:U33"/>
    <mergeCell ref="V32:V33"/>
    <mergeCell ref="W32:W33"/>
    <mergeCell ref="O32:O33"/>
    <mergeCell ref="P32:P33"/>
    <mergeCell ref="Q32:Q33"/>
    <mergeCell ref="R32:R33"/>
    <mergeCell ref="T22:U23"/>
    <mergeCell ref="V22:V23"/>
    <mergeCell ref="W22:W23"/>
    <mergeCell ref="V18:V19"/>
    <mergeCell ref="J18:K19"/>
    <mergeCell ref="L18:L19"/>
    <mergeCell ref="M18:M19"/>
    <mergeCell ref="O18:P19"/>
    <mergeCell ref="J20:K21"/>
    <mergeCell ref="L20:L21"/>
    <mergeCell ref="M20:M21"/>
    <mergeCell ref="O20:P21"/>
    <mergeCell ref="W14:W15"/>
    <mergeCell ref="Q14:Q15"/>
    <mergeCell ref="R14:R15"/>
    <mergeCell ref="T14:U15"/>
    <mergeCell ref="V14:V15"/>
    <mergeCell ref="W16:W17"/>
    <mergeCell ref="Q16:Q17"/>
    <mergeCell ref="R16:R17"/>
    <mergeCell ref="T16:U17"/>
    <mergeCell ref="V16:V17"/>
    <mergeCell ref="L3:S4"/>
    <mergeCell ref="T4:W4"/>
    <mergeCell ref="W10:W11"/>
    <mergeCell ref="Q10:Q11"/>
    <mergeCell ref="R10:R11"/>
    <mergeCell ref="T10:U11"/>
    <mergeCell ref="V10:V11"/>
    <mergeCell ref="J12:K13"/>
    <mergeCell ref="L12:L13"/>
    <mergeCell ref="M12:M13"/>
    <mergeCell ref="O12:P13"/>
    <mergeCell ref="J8:K8"/>
    <mergeCell ref="O8:P8"/>
    <mergeCell ref="W12:W13"/>
    <mergeCell ref="Q12:Q13"/>
    <mergeCell ref="R12:R13"/>
    <mergeCell ref="T12:U13"/>
    <mergeCell ref="V12:V13"/>
    <mergeCell ref="J22:K23"/>
    <mergeCell ref="L22:L23"/>
    <mergeCell ref="M22:M23"/>
    <mergeCell ref="O22:P23"/>
    <mergeCell ref="Q22:Q23"/>
    <mergeCell ref="R22:R23"/>
    <mergeCell ref="T8:U8"/>
    <mergeCell ref="M10:M11"/>
    <mergeCell ref="O10:P11"/>
    <mergeCell ref="J10:K11"/>
    <mergeCell ref="L10:L11"/>
    <mergeCell ref="J14:K15"/>
    <mergeCell ref="L14:L15"/>
    <mergeCell ref="M14:M15"/>
    <mergeCell ref="O14:P15"/>
    <mergeCell ref="M16:M17"/>
    <mergeCell ref="O16:P17"/>
    <mergeCell ref="J16:K17"/>
    <mergeCell ref="L16:L17"/>
    <mergeCell ref="T18:U19"/>
  </mergeCells>
  <phoneticPr fontId="3"/>
  <pageMargins left="0.75" right="0.22" top="0.73" bottom="0.36" header="0.28999999999999998" footer="0.2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申込書作成手順</vt:lpstr>
      <vt:lpstr>Data入力</vt:lpstr>
      <vt:lpstr>大会参加申込</vt:lpstr>
      <vt:lpstr>種目別個票 一覧表</vt:lpstr>
      <vt:lpstr>'種目別個票 一覧表'!Print_Area</vt:lpstr>
      <vt:lpstr>申込書作成手順!Print_Area</vt:lpstr>
      <vt:lpstr>大会参加申込!Print_Area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shinsuke niimi</dc:creator>
  <cp:lastModifiedBy>ML-N2</cp:lastModifiedBy>
  <cp:lastPrinted>2016-04-19T01:30:43Z</cp:lastPrinted>
  <dcterms:created xsi:type="dcterms:W3CDTF">2011-05-16T23:56:03Z</dcterms:created>
  <dcterms:modified xsi:type="dcterms:W3CDTF">2024-12-16T07:52:23Z</dcterms:modified>
</cp:coreProperties>
</file>